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7055" windowHeight="11640" activeTab="1"/>
  </bookViews>
  <sheets>
    <sheet name="Übersicht" sheetId="1" r:id="rId1"/>
    <sheet name="Spieltage" sheetId="2" r:id="rId2"/>
    <sheet name="Siege" sheetId="3" r:id="rId3"/>
    <sheet name="Tore" sheetId="4" r:id="rId4"/>
    <sheet name="Torverteilung (Diagramm)" sheetId="5" r:id="rId5"/>
    <sheet name="Assists" sheetId="6" r:id="rId6"/>
    <sheet name="Scorer" sheetId="7" r:id="rId7"/>
    <sheet name="Sonstiges" sheetId="8" r:id="rId8"/>
    <sheet name="Stürze (Diagramm)" sheetId="9" r:id="rId9"/>
    <sheet name="Rekorde" sheetId="10" r:id="rId10"/>
  </sheets>
  <definedNames/>
  <calcPr fullCalcOnLoad="1"/>
</workbook>
</file>

<file path=xl/sharedStrings.xml><?xml version="1.0" encoding="utf-8"?>
<sst xmlns="http://schemas.openxmlformats.org/spreadsheetml/2006/main" count="1128" uniqueCount="444">
  <si>
    <t>Hallo liebe Sportsfreunde,</t>
  </si>
  <si>
    <t>Kurze Erklärung was wo zu finden ist:</t>
  </si>
  <si>
    <t>Spieltage:</t>
  </si>
  <si>
    <t>Tore:</t>
  </si>
  <si>
    <t>Wer hat wann wieviele Spiele und Tore gemacht.</t>
  </si>
  <si>
    <t>Torverteilung (Diagramm):</t>
  </si>
  <si>
    <t>Anteile jedes Spielers an allen geschossenen Toren</t>
  </si>
  <si>
    <t>Torverlauf (Diagramm):</t>
  </si>
  <si>
    <t>Grafische Umsetzung vom Torverlauf</t>
  </si>
  <si>
    <t>Siege:</t>
  </si>
  <si>
    <t>Wer hat wie oft gewonnen bzw. verloren.</t>
  </si>
  <si>
    <t>Grafische Umsetzung der Abschlagsquoten</t>
  </si>
  <si>
    <t>Teams:</t>
  </si>
  <si>
    <t>Rekorde:</t>
  </si>
  <si>
    <t>Hall Of Fame.</t>
  </si>
  <si>
    <t>Die Spieler sind alphabetisch geordnet, damit sich keiner benachteiligt fühlt.</t>
  </si>
  <si>
    <t>Untern könnt Ihr nun zwischen den Tabellen hin und her blättern.</t>
  </si>
  <si>
    <t>Viel Spaß.</t>
  </si>
  <si>
    <t>Spiel 1:</t>
  </si>
  <si>
    <t>Döner:</t>
  </si>
  <si>
    <t>Besonderheiten:</t>
  </si>
  <si>
    <t>Spiel 2:</t>
  </si>
  <si>
    <t>Eigentore:</t>
  </si>
  <si>
    <t>Tore</t>
  </si>
  <si>
    <t>Spiele</t>
  </si>
  <si>
    <t>Tore / Spiel</t>
  </si>
  <si>
    <t>Spieltage</t>
  </si>
  <si>
    <t>Eigentore</t>
  </si>
  <si>
    <t>Andi</t>
  </si>
  <si>
    <t>ALLE</t>
  </si>
  <si>
    <t>Siege</t>
  </si>
  <si>
    <t>Niederlagen</t>
  </si>
  <si>
    <t>Siegfaktor*</t>
  </si>
  <si>
    <t>Dönerschüsse</t>
  </si>
  <si>
    <t>Kategorie</t>
  </si>
  <si>
    <t>Spieler</t>
  </si>
  <si>
    <t>Ergebnis</t>
  </si>
  <si>
    <t xml:space="preserve">Meiste Spiele: </t>
  </si>
  <si>
    <t xml:space="preserve">Meiste Spieltage: </t>
  </si>
  <si>
    <t>Meisten Tore:</t>
  </si>
  <si>
    <t>Meisten Tore / Spiel:</t>
  </si>
  <si>
    <t xml:space="preserve">Meiste Tor an einem Spieltag: </t>
  </si>
  <si>
    <t xml:space="preserve">Meiste Tore in einem Spiel: </t>
  </si>
  <si>
    <t>Das 800.Tor der Saison:</t>
  </si>
  <si>
    <t>Meiste Siege:</t>
  </si>
  <si>
    <t>Beste Siegesquote:</t>
  </si>
  <si>
    <t>Meiste Abschläge:</t>
  </si>
  <si>
    <t>Höchste Abschlagsquote:</t>
  </si>
  <si>
    <t>Geringste Abschlagsquote:</t>
  </si>
  <si>
    <t xml:space="preserve">Meiste Dönerschüsse </t>
  </si>
  <si>
    <t>Meisten Spiele zusammen</t>
  </si>
  <si>
    <t>Wenigsten Spiele (außer 0):</t>
  </si>
  <si>
    <t>MVP (most violent player / pete):</t>
  </si>
  <si>
    <t>Sauer der Saison:</t>
  </si>
  <si>
    <t>Schlechtesten Ausreden:</t>
  </si>
  <si>
    <t>Meisten Rollenwechsel an einem Spieltag:</t>
  </si>
  <si>
    <t>Meisten Eigentore:</t>
  </si>
  <si>
    <t>Sauer des Tages:</t>
  </si>
  <si>
    <t>HZ</t>
  </si>
  <si>
    <t>EE</t>
  </si>
  <si>
    <t>Stürze:</t>
  </si>
  <si>
    <t>Stürze</t>
  </si>
  <si>
    <t>Stürze / Spiel</t>
  </si>
  <si>
    <t>Zuschauer:</t>
  </si>
  <si>
    <t>Stürze (Diagramm):</t>
  </si>
  <si>
    <t>Wer hat wie oft mit wem zusammen gespielt. (gibt es leider nicht mehr!!!)</t>
  </si>
  <si>
    <r>
      <t xml:space="preserve">Gruß
Sören
</t>
    </r>
    <r>
      <rPr>
        <sz val="10"/>
        <color indexed="8"/>
        <rFont val="Arial"/>
        <family val="0"/>
      </rPr>
      <t>(Chef-Statistiker)</t>
    </r>
  </si>
  <si>
    <t>Sauer des Tages</t>
  </si>
  <si>
    <t>Leibchen</t>
  </si>
  <si>
    <t>Negatives:</t>
  </si>
  <si>
    <t>Alle Abschläge, Dönerschüsse und Sauers des Tages.</t>
  </si>
  <si>
    <t>Steffen</t>
  </si>
  <si>
    <t>Sören</t>
  </si>
  <si>
    <t>Jürgen</t>
  </si>
  <si>
    <t>01. Spieltag</t>
  </si>
  <si>
    <r>
      <t xml:space="preserve">Alle dynamischen Werte (die, die automatisch geändert werden) sind </t>
    </r>
    <r>
      <rPr>
        <sz val="10"/>
        <color indexed="10"/>
        <rFont val="Arial"/>
        <family val="2"/>
      </rPr>
      <t>rot</t>
    </r>
    <r>
      <rPr>
        <sz val="10"/>
        <color indexed="8"/>
        <rFont val="Arial"/>
        <family val="0"/>
      </rPr>
      <t>, die von Hand eingegebenen schwarz.</t>
    </r>
  </si>
  <si>
    <t>Prozent U</t>
  </si>
  <si>
    <t>Prozent S</t>
  </si>
  <si>
    <t>Prozent N</t>
  </si>
  <si>
    <r>
      <t xml:space="preserve">Alle Spieltage (welches Team mit Leibchen gespielt hat, sieht man an der Farbe </t>
    </r>
    <r>
      <rPr>
        <sz val="10"/>
        <color indexed="11"/>
        <rFont val="Arial"/>
        <family val="2"/>
      </rPr>
      <t>GRÜN</t>
    </r>
    <r>
      <rPr>
        <sz val="10"/>
        <color indexed="8"/>
        <rFont val="Arial"/>
        <family val="2"/>
      </rPr>
      <t xml:space="preserve"> / </t>
    </r>
    <r>
      <rPr>
        <sz val="10"/>
        <color indexed="53"/>
        <rFont val="Arial"/>
        <family val="2"/>
      </rPr>
      <t>ORANGE</t>
    </r>
    <r>
      <rPr>
        <sz val="10"/>
        <color indexed="8"/>
        <rFont val="Arial"/>
        <family val="2"/>
      </rPr>
      <t>)</t>
    </r>
  </si>
  <si>
    <t>Christoph</t>
  </si>
  <si>
    <t>Ohne</t>
  </si>
  <si>
    <t>Unent.</t>
  </si>
  <si>
    <t>Differenz</t>
  </si>
  <si>
    <t>02. Spieltag</t>
  </si>
  <si>
    <t>Sauer</t>
  </si>
  <si>
    <t>Paul</t>
  </si>
  <si>
    <t>Maddin</t>
  </si>
  <si>
    <t>Nils</t>
  </si>
  <si>
    <t>Jacek</t>
  </si>
  <si>
    <t>Tore +</t>
  </si>
  <si>
    <t>Tore -</t>
  </si>
  <si>
    <t>Rainer</t>
  </si>
  <si>
    <t>Gesamt</t>
  </si>
  <si>
    <t>Kevin</t>
  </si>
  <si>
    <t>Karin</t>
  </si>
  <si>
    <t>Todd</t>
  </si>
  <si>
    <t>5:3</t>
  </si>
  <si>
    <t>7:10</t>
  </si>
  <si>
    <t>2:5</t>
  </si>
  <si>
    <t>Nils (8), Christoph, Jürgen, Steffen (je 4), Maddin, Sauer (je 3), Jacek (2)</t>
  </si>
  <si>
    <t>- 1. Spieltag in der großen Halle in Mombach
- 1. Tor: Nils!</t>
  </si>
  <si>
    <t>Punkte</t>
  </si>
  <si>
    <r>
      <rPr>
        <sz val="12"/>
        <color indexed="51"/>
        <rFont val="Kalinga"/>
        <family val="2"/>
      </rPr>
      <t>Sören, Andi, Sauer, Karin</t>
    </r>
    <r>
      <rPr>
        <sz val="12"/>
        <color indexed="8"/>
        <rFont val="Kalinga"/>
        <family val="2"/>
      </rPr>
      <t xml:space="preserve"> - Paul, Kevin, Todd, Rainer</t>
    </r>
  </si>
  <si>
    <t>13:11</t>
  </si>
  <si>
    <t>4:5</t>
  </si>
  <si>
    <t>Andi (14), Kevin (10), Sauer, Sören (je 6), Paul (4), Todd (3), Rainer (2)</t>
  </si>
  <si>
    <t>Sauer (1)</t>
  </si>
  <si>
    <t>Sören (2), Andi, Karin, Paul, Rainer, Todd (je 1)</t>
  </si>
  <si>
    <t>- Spieltag in der Anne-Frank-Halle
- 1. Tor: Sauer
- Andi schießt 9 Tore in Spiel 1!
- Spiel 2: Todd geht beim Stand von 5:7</t>
  </si>
  <si>
    <r>
      <rPr>
        <sz val="12"/>
        <color indexed="11"/>
        <rFont val="Kalinga"/>
        <family val="2"/>
      </rPr>
      <t>Nils, Jürgen, Steffen, Andi</t>
    </r>
    <r>
      <rPr>
        <sz val="12"/>
        <color indexed="8"/>
        <rFont val="Kalinga"/>
        <family val="2"/>
      </rPr>
      <t xml:space="preserve"> - Christoph, Jacek, Maddin, Sauer</t>
    </r>
  </si>
  <si>
    <t>03. Spieltag</t>
  </si>
  <si>
    <t>Team 1:</t>
  </si>
  <si>
    <t>Karin, Sauer, Nils</t>
  </si>
  <si>
    <t>Team 2:</t>
  </si>
  <si>
    <t>Rainer, Heidi, Dennis3, Todd</t>
  </si>
  <si>
    <t>Team 3:</t>
  </si>
  <si>
    <t>Sören, Lisa, Erol, Steffen</t>
  </si>
  <si>
    <t>Spiel 3:</t>
  </si>
  <si>
    <r>
      <rPr>
        <sz val="12"/>
        <color indexed="11"/>
        <rFont val="Kalinga"/>
        <family val="2"/>
      </rPr>
      <t>T2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T3</t>
    </r>
  </si>
  <si>
    <r>
      <t xml:space="preserve">T1 - </t>
    </r>
    <r>
      <rPr>
        <sz val="12"/>
        <color indexed="51"/>
        <rFont val="Kalinga"/>
        <family val="2"/>
      </rPr>
      <t>T3</t>
    </r>
  </si>
  <si>
    <r>
      <t xml:space="preserve">T1 - </t>
    </r>
    <r>
      <rPr>
        <sz val="12"/>
        <color indexed="11"/>
        <rFont val="Kalinga"/>
        <family val="2"/>
      </rPr>
      <t>T2</t>
    </r>
  </si>
  <si>
    <t>Spiel 4:</t>
  </si>
  <si>
    <t>Spiel 5:</t>
  </si>
  <si>
    <t>Spiel 6:</t>
  </si>
  <si>
    <t>Spiel 7:</t>
  </si>
  <si>
    <r>
      <rPr>
        <sz val="12"/>
        <color indexed="11"/>
        <rFont val="Kalinga"/>
        <family val="2"/>
      </rPr>
      <t>Dennis3, Heidi, Rainer, Sören, (Erol)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Erol, Nils, Steffen, Lisa</t>
    </r>
  </si>
  <si>
    <t>2:6</t>
  </si>
  <si>
    <t>1:3</t>
  </si>
  <si>
    <t>3:5</t>
  </si>
  <si>
    <t>0:2</t>
  </si>
  <si>
    <t>2:3</t>
  </si>
  <si>
    <t>7:2</t>
  </si>
  <si>
    <t>3:0</t>
  </si>
  <si>
    <t>2:1</t>
  </si>
  <si>
    <t>1:1</t>
  </si>
  <si>
    <t>10:8</t>
  </si>
  <si>
    <t>Steffen (10), Dennis3, Erol (je 9), Rainer, Sauer (je 7), Nils (4), Sören (3), Todd (2), Heidi, Karin, Lisa (je 1)</t>
  </si>
  <si>
    <t>Heidi (4), Rainer (2), Karin, Lisa, Sauer, Steffen (je 1)</t>
  </si>
  <si>
    <t>- Neue Spielerinnen: Heidi und Lisa!!!
- Ehrengast für Kurzcomeback: Erol!
- Todd geht nach Spiel 4
- Spiel 7: Erol ab 3:4 für Sören</t>
  </si>
  <si>
    <t>-&gt; Todd und Sören wechseln Teams</t>
  </si>
  <si>
    <t>Erol</t>
  </si>
  <si>
    <t>Dennis3</t>
  </si>
  <si>
    <t>Heidi</t>
  </si>
  <si>
    <t>Lisa</t>
  </si>
  <si>
    <t>04. Spieltag</t>
  </si>
  <si>
    <r>
      <rPr>
        <sz val="12"/>
        <color indexed="11"/>
        <rFont val="Kalinga"/>
        <family val="2"/>
      </rPr>
      <t>Sauer, Karin, Sören, Steffen</t>
    </r>
    <r>
      <rPr>
        <sz val="12"/>
        <color indexed="8"/>
        <rFont val="Kalinga"/>
        <family val="2"/>
      </rPr>
      <t xml:space="preserve"> - Todd, Maddin, Nils, Rainer</t>
    </r>
  </si>
  <si>
    <r>
      <rPr>
        <sz val="12"/>
        <color indexed="11"/>
        <rFont val="Kalinga"/>
        <family val="2"/>
      </rPr>
      <t>Sauer, Karin, Sören, Steffen</t>
    </r>
    <r>
      <rPr>
        <sz val="12"/>
        <color indexed="8"/>
        <rFont val="Kalinga"/>
        <family val="2"/>
      </rPr>
      <t xml:space="preserve"> - Maddin, Nils, Rainer</t>
    </r>
  </si>
  <si>
    <t>Nils (12), Sauer (10), Steffen (8), Todd (5), Rainer, Sören (je 4), Maddin (3), Karin (2)</t>
  </si>
  <si>
    <t>Nils (1)</t>
  </si>
  <si>
    <t>Nils, Steffen (je 3), Maddin (2), Karin, Sauer, Stange, Todd (je 1)</t>
  </si>
  <si>
    <t>Tabea</t>
  </si>
  <si>
    <t>Nils (Schuss ins Dunkel)</t>
  </si>
  <si>
    <t>5:10</t>
  </si>
  <si>
    <t>10:6</t>
  </si>
  <si>
    <t>-:-</t>
  </si>
  <si>
    <t>- Nils trifft Lichtschalter -&gt; Halle bleibt für 15 Minuten dunkel
- Maddin stürzt beim aufwärmen gegen Stange….
- Spiel 1: Rainer kommt erst beim Stand von 4:8 dazu</t>
  </si>
  <si>
    <t>05. Spieltag</t>
  </si>
  <si>
    <t>Jürgen, Dennis3, Sauer, Karin - Steffen, Maddin, Sören</t>
  </si>
  <si>
    <t>Sören, Dennis3, Sauer, Karin - Steffen, Maddin, Jürgen</t>
  </si>
  <si>
    <t>6:10</t>
  </si>
  <si>
    <t>11:13</t>
  </si>
  <si>
    <t>Steffen (12), Dennis3, Sören (je 10), Maddin (9), Jürgen, Sauer (je 5), Karin (1)</t>
  </si>
  <si>
    <t>Jürgen, Sauer, Steffen (je 3), Karin (1)</t>
  </si>
  <si>
    <t>- Sören (vergisst Leibchen)</t>
  </si>
  <si>
    <t>- Kompliziertes Team-Building nach Trikotfarben: weiß gegen bunt
- Sauer trägt Shirt von Sören
- Jürgen trägt Shirt von Steffen
- Sören trägt Shirt von Karin
- Spiel 3: Jürgen scheidet mit Schuhproblemen beim Stand von 10:9 aus -&gt; Sören wechselt (wird mit 12:12 für ihn gewertet)</t>
  </si>
  <si>
    <t>06. Spieltag</t>
  </si>
  <si>
    <r>
      <rPr>
        <sz val="12"/>
        <color indexed="51"/>
        <rFont val="Kalinga"/>
        <family val="2"/>
      </rPr>
      <t>Nils, Dennis3, Steffen, Maddin</t>
    </r>
    <r>
      <rPr>
        <sz val="12"/>
        <color indexed="8"/>
        <rFont val="Kalinga"/>
        <family val="2"/>
      </rPr>
      <t xml:space="preserve"> - Sören, Till, Todd, Sauer</t>
    </r>
  </si>
  <si>
    <t>9:11</t>
  </si>
  <si>
    <t>Nils, Sauer, Steffen</t>
  </si>
  <si>
    <t>Till, Dennis3, Karin, Rainer</t>
  </si>
  <si>
    <t>Sören, Maddin, Todd</t>
  </si>
  <si>
    <t>T1 - T2</t>
  </si>
  <si>
    <t>T3 - T2</t>
  </si>
  <si>
    <t>T1 - T3</t>
  </si>
  <si>
    <t>4:8</t>
  </si>
  <si>
    <t>3:3</t>
  </si>
  <si>
    <t>5:1</t>
  </si>
  <si>
    <t>1:2</t>
  </si>
  <si>
    <t>0:1</t>
  </si>
  <si>
    <t>Spiel 8:</t>
  </si>
  <si>
    <r>
      <rPr>
        <sz val="12"/>
        <color indexed="11"/>
        <rFont val="Kalinga"/>
        <family val="2"/>
      </rPr>
      <t>Dennis3, Sören, Karin, Rainer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Nils, Sauer, Maddin</t>
    </r>
  </si>
  <si>
    <t>Dennis3, Sören, Karin</t>
  </si>
  <si>
    <t>Nils, Sauer, Maddin</t>
  </si>
  <si>
    <t>Till, Steffen, Rainer</t>
  </si>
  <si>
    <t>T2 - T3</t>
  </si>
  <si>
    <t>3:2</t>
  </si>
  <si>
    <t>2:0</t>
  </si>
  <si>
    <t>3:4</t>
  </si>
  <si>
    <t>7:5</t>
  </si>
  <si>
    <t>10:7</t>
  </si>
  <si>
    <t xml:space="preserve">Dennis3 (20), Maddin, Sauer, Till (je 10), Rainer, Sören (je 7), Steffen, Todd (je 6), Nils (5) </t>
  </si>
  <si>
    <t>Steffen (1)</t>
  </si>
  <si>
    <t>Steffen (3), Sauer (2), Rainer, Sören, Todd (je 1)</t>
  </si>
  <si>
    <t>Till</t>
  </si>
  <si>
    <t>- Der verlorene Sohn kommt zurück: Till! 
- Spiel 6: Steffen blockt Befreiungsschlag von Sören mit der brust und schißet 2 Sek. Vor Spielende den Siegtreffer!
- Rainer und Sören stürzen von der Auswechselbank…</t>
  </si>
  <si>
    <t>07. Spieltag</t>
  </si>
  <si>
    <t>Sören, Till, Karin, Steffen</t>
  </si>
  <si>
    <t>Maddin, Nils, Todd</t>
  </si>
  <si>
    <t>Valentin, Rainer, Sauer</t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</si>
  <si>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T2</t>
    </r>
  </si>
  <si>
    <r>
      <rPr>
        <sz val="12"/>
        <color indexed="11"/>
        <rFont val="Kalinga"/>
        <family val="2"/>
      </rPr>
      <t>T1</t>
    </r>
    <r>
      <rPr>
        <sz val="12"/>
        <color indexed="8"/>
        <rFont val="Kalinga"/>
        <family val="2"/>
      </rPr>
      <t xml:space="preserve"> - </t>
    </r>
    <r>
      <rPr>
        <sz val="12"/>
        <color indexed="52"/>
        <rFont val="Kalinga"/>
        <family val="2"/>
      </rPr>
      <t>T3</t>
    </r>
  </si>
  <si>
    <r>
      <t xml:space="preserve">T2 - </t>
    </r>
    <r>
      <rPr>
        <sz val="12"/>
        <color indexed="52"/>
        <rFont val="Kalinga"/>
        <family val="2"/>
      </rPr>
      <t>T3</t>
    </r>
  </si>
  <si>
    <t>4:3</t>
  </si>
  <si>
    <t>8:0</t>
  </si>
  <si>
    <t>4:0</t>
  </si>
  <si>
    <t>5:0</t>
  </si>
  <si>
    <t>9:2</t>
  </si>
  <si>
    <r>
      <t xml:space="preserve">Sören, Rainer, Steffen, Nils - </t>
    </r>
    <r>
      <rPr>
        <sz val="12"/>
        <color indexed="11"/>
        <rFont val="Kalinga"/>
        <family val="2"/>
      </rPr>
      <t>Valentin, Maddin, Till</t>
    </r>
  </si>
  <si>
    <t>5:4</t>
  </si>
  <si>
    <t>Till (12), Nils, Steffen (je 11), Todd (8), Maddin (6), Sören (5), Rainer (4), Valentin (3), Karin (1)</t>
  </si>
  <si>
    <t>Sören (1)</t>
  </si>
  <si>
    <t>Steffen, Valentin (je 2)</t>
  </si>
  <si>
    <t>- der Herr Direktor</t>
  </si>
  <si>
    <t>Dönerschuss 2013/14  (Halle)- Die Statistik</t>
  </si>
  <si>
    <t xml:space="preserve">Hier also die Komplettübersicht über die Hallensaison 2013/14 </t>
  </si>
  <si>
    <t>Valentin</t>
  </si>
  <si>
    <t>-Hallendebut: Valentin!!!
- kein Licht in Halle: Direktor der AFS erleuchtet uns
- Sauer gibt nach Spiel3 auf und geht heim. Nimmt leider Karin mit…</t>
  </si>
  <si>
    <t>08. Spieltag</t>
  </si>
  <si>
    <r>
      <rPr>
        <sz val="12"/>
        <rFont val="Kalinga"/>
        <family val="2"/>
      </rPr>
      <t>Sören, Steffen, Dennis3, Todd</t>
    </r>
    <r>
      <rPr>
        <sz val="12"/>
        <color indexed="11"/>
        <rFont val="Kalinga"/>
        <family val="2"/>
      </rPr>
      <t xml:space="preserve"> - Nils, Mirko, Maddin</t>
    </r>
  </si>
  <si>
    <t>Sören, Maddin, Mirko</t>
  </si>
  <si>
    <t>Nils, Steffen, Todd</t>
  </si>
  <si>
    <t>Dennis3, Karin, Sauer</t>
  </si>
  <si>
    <r>
      <rPr>
        <sz val="12"/>
        <color indexed="51"/>
        <rFont val="Kalinga"/>
        <family val="2"/>
      </rPr>
      <t>T1</t>
    </r>
    <r>
      <rPr>
        <sz val="12"/>
        <rFont val="Kalinga"/>
        <family val="2"/>
      </rPr>
      <t xml:space="preserve"> - T3</t>
    </r>
  </si>
  <si>
    <r>
      <rPr>
        <sz val="12"/>
        <color indexed="11"/>
        <rFont val="Kalinga"/>
        <family val="2"/>
      </rPr>
      <t>T2</t>
    </r>
    <r>
      <rPr>
        <sz val="12"/>
        <color indexed="8"/>
        <rFont val="Kalinga"/>
        <family val="2"/>
      </rPr>
      <t xml:space="preserve"> - T3</t>
    </r>
  </si>
  <si>
    <r>
      <rPr>
        <sz val="12"/>
        <color indexed="51"/>
        <rFont val="Kalinga"/>
        <family val="2"/>
      </rPr>
      <t>T1</t>
    </r>
    <r>
      <rPr>
        <sz val="12"/>
        <color indexed="8"/>
        <rFont val="Kalinga"/>
        <family val="2"/>
      </rPr>
      <t xml:space="preserve"> -</t>
    </r>
    <r>
      <rPr>
        <sz val="12"/>
        <color indexed="11"/>
        <rFont val="Kalinga"/>
        <family val="2"/>
      </rPr>
      <t xml:space="preserve"> T2</t>
    </r>
  </si>
  <si>
    <t>3:1</t>
  </si>
  <si>
    <r>
      <rPr>
        <sz val="12"/>
        <color indexed="11"/>
        <rFont val="Kalinga"/>
        <family val="2"/>
      </rPr>
      <t>Sören, Mirko, Nils, Steffen</t>
    </r>
    <r>
      <rPr>
        <sz val="12"/>
        <color indexed="8"/>
        <rFont val="Kalinga"/>
        <family val="2"/>
      </rPr>
      <t xml:space="preserve"> - Dennis3, Maddin, Sauer, Karin</t>
    </r>
  </si>
  <si>
    <t>10:4</t>
  </si>
  <si>
    <t>Dennis3 (11), Mirko (9), Nils, Steffen (je 8), Sauer, Sören, Todd (je 7), Maddin (6), Karin (1)</t>
  </si>
  <si>
    <t xml:space="preserve">Mirko, Sauer, Sören (je 2), Maddin, Nils, Steffen (je 1) </t>
  </si>
  <si>
    <t>Mirko</t>
  </si>
  <si>
    <t>--. Spieltag</t>
  </si>
  <si>
    <t>6:6</t>
  </si>
  <si>
    <t>2:2, 4:3</t>
  </si>
  <si>
    <t>Paul2 (3), Dennis3, Sören, Tom (je 1)</t>
  </si>
  <si>
    <t>einige, leider nur Heimfans</t>
  </si>
  <si>
    <t>Sven</t>
  </si>
  <si>
    <t>nein, aber lecker Frikadellen nach dem Spiel</t>
  </si>
  <si>
    <t>- 1. Goalie von Landau (Sven) steht bei uns im Tor und hält überragend</t>
  </si>
  <si>
    <t>- Comeback: Mirko!!!
- Sauer schießt Karin auf Ersatzbank ab.</t>
  </si>
  <si>
    <t>09. Spieltag</t>
  </si>
  <si>
    <t>Dennis3, Tom, Steffen</t>
  </si>
  <si>
    <t>Nils, Sauer, Valentin, Karin</t>
  </si>
  <si>
    <r>
      <t xml:space="preserve">T1 - </t>
    </r>
    <r>
      <rPr>
        <sz val="12"/>
        <color indexed="51"/>
        <rFont val="Kalinga"/>
        <family val="2"/>
      </rPr>
      <t>T3</t>
    </r>
  </si>
  <si>
    <r>
      <t xml:space="preserve">T2 - </t>
    </r>
    <r>
      <rPr>
        <sz val="12"/>
        <color indexed="51"/>
        <rFont val="Kalinga"/>
        <family val="2"/>
      </rPr>
      <t>T3</t>
    </r>
  </si>
  <si>
    <t>4:4</t>
  </si>
  <si>
    <t>2:2</t>
  </si>
  <si>
    <t>6:3</t>
  </si>
  <si>
    <t>5:2</t>
  </si>
  <si>
    <t>1:0</t>
  </si>
  <si>
    <t>4:10</t>
  </si>
  <si>
    <t>- Team1 ab Spiel 5 ohne Todd</t>
  </si>
  <si>
    <t>Dennis3, Todd, Rainer, Tom, Till - Nils, Maddin, Valentin, Karin, Sauer</t>
  </si>
  <si>
    <t>Till, Todd, Maddin, Rainer</t>
  </si>
  <si>
    <r>
      <rPr>
        <sz val="12"/>
        <color indexed="51"/>
        <rFont val="Kalinga"/>
        <family val="2"/>
      </rPr>
      <t>Valentin, Sauer, Karin, Nils</t>
    </r>
    <r>
      <rPr>
        <sz val="12"/>
        <color indexed="8"/>
        <rFont val="Kalinga"/>
        <family val="2"/>
      </rPr>
      <t xml:space="preserve"> - Steffen, Tom, Till, Maddin</t>
    </r>
  </si>
  <si>
    <t>Maddin, Todd (je 10), Dennis3, Nils (je 8), Sauer, Tom (je 7), Rainer (5), Steffen, Till, Valentin (je 4), Karin (1)</t>
  </si>
  <si>
    <t>Nils, Sauer, Valentin (je 2), Till (1)</t>
  </si>
  <si>
    <t>Tom</t>
  </si>
  <si>
    <t>10. Spieltag</t>
  </si>
  <si>
    <t>Freitag, der 13.12.2013</t>
  </si>
  <si>
    <r>
      <rPr>
        <sz val="12"/>
        <color indexed="11"/>
        <rFont val="Kalinga"/>
        <family val="2"/>
      </rPr>
      <t>Sören, Sauer, Karin, Till</t>
    </r>
    <r>
      <rPr>
        <sz val="12"/>
        <rFont val="Kalinga"/>
        <family val="2"/>
      </rPr>
      <t xml:space="preserve"> - </t>
    </r>
    <r>
      <rPr>
        <sz val="12"/>
        <color indexed="51"/>
        <rFont val="Kalinga"/>
        <family val="2"/>
      </rPr>
      <t>Nils, Dennis3, Valentin, Alex, Rainer</t>
    </r>
  </si>
  <si>
    <t>Till, Sauer, Karin</t>
  </si>
  <si>
    <t>Sören, Valentin, Alex</t>
  </si>
  <si>
    <t>Dennis3, Rainer, Nils</t>
  </si>
  <si>
    <r>
      <t xml:space="preserve">T2 - </t>
    </r>
    <r>
      <rPr>
        <sz val="12"/>
        <color indexed="51"/>
        <rFont val="Kalinga"/>
        <family val="2"/>
      </rPr>
      <t>T3</t>
    </r>
  </si>
  <si>
    <r>
      <rPr>
        <sz val="12"/>
        <color indexed="11"/>
        <rFont val="Kalinga"/>
        <family val="2"/>
      </rPr>
      <t>T1</t>
    </r>
    <r>
      <rPr>
        <sz val="12"/>
        <color indexed="8"/>
        <rFont val="Kalinga"/>
        <family val="2"/>
      </rPr>
      <t xml:space="preserve"> - T2</t>
    </r>
  </si>
  <si>
    <r>
      <rPr>
        <sz val="12"/>
        <color indexed="11"/>
        <rFont val="Kalinga"/>
        <family val="2"/>
      </rPr>
      <t>T1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T3</t>
    </r>
  </si>
  <si>
    <t>4:1</t>
  </si>
  <si>
    <t>Sauer (15), Till (7), Dennis3, Nils (je 6), Alex (5), Karin, Rainer, Sören, Valentin (je 1)</t>
  </si>
  <si>
    <t>Nils, Till (je 1)</t>
  </si>
  <si>
    <t>Valentin (5, geschätzt)</t>
  </si>
  <si>
    <t>- Sauer (bringt Kabelbinder mit, um die Tore zu reparieren)</t>
  </si>
  <si>
    <t>Dennis3, Paul2, Sören, Steffen, Todd, Tom - IHC Landau</t>
  </si>
  <si>
    <t>- Mini-Comeback: Sören (10 Tage nach OP)
- Saisondebut (Halle): Alex</t>
  </si>
  <si>
    <t>Alex</t>
  </si>
  <si>
    <t>- Ghana, USA und Portugal</t>
  </si>
  <si>
    <t>11. Spieltag</t>
  </si>
  <si>
    <t>12:14</t>
  </si>
  <si>
    <r>
      <rPr>
        <sz val="12"/>
        <color indexed="11"/>
        <rFont val="Kalinga"/>
        <family val="2"/>
      </rPr>
      <t>Sören, Alex, Dennis</t>
    </r>
    <r>
      <rPr>
        <sz val="12"/>
        <color indexed="8"/>
        <rFont val="Kalinga"/>
        <family val="2"/>
      </rPr>
      <t xml:space="preserve"> - Steffen, Karin, Sauer</t>
    </r>
  </si>
  <si>
    <r>
      <rPr>
        <sz val="12"/>
        <color indexed="11"/>
        <rFont val="Kalinga"/>
        <family val="2"/>
      </rPr>
      <t>Steffen, Alex, Dennis</t>
    </r>
    <r>
      <rPr>
        <sz val="12"/>
        <color indexed="8"/>
        <rFont val="Kalinga"/>
        <family val="2"/>
      </rPr>
      <t xml:space="preserve"> - Sören, Karin, Sauer</t>
    </r>
  </si>
  <si>
    <t>Sören (11), Sauer, Steffen (je 8), Alex, Dennis (je 6), Karin (1)</t>
  </si>
  <si>
    <t>Sören, Steffen (je 1)</t>
  </si>
  <si>
    <t>Dennis</t>
  </si>
  <si>
    <t>- Saisondebut (Halle): Dennis</t>
  </si>
  <si>
    <t xml:space="preserve">Dennis </t>
  </si>
  <si>
    <t>12. Spieltag</t>
  </si>
  <si>
    <t>Dennis3, Dennis, Sauer, Karin (bis Spiel 3)</t>
  </si>
  <si>
    <t xml:space="preserve">Sören, Tom (bis Sp. 7), Maddin, Todd (bis Sp. 4), Nils (ab Sp. 3) </t>
  </si>
  <si>
    <t>Till, Valentin, Steffen, Alex</t>
  </si>
  <si>
    <r>
      <t xml:space="preserve">T1 - </t>
    </r>
    <r>
      <rPr>
        <sz val="12"/>
        <color indexed="11"/>
        <rFont val="Kalinga"/>
        <family val="2"/>
      </rPr>
      <t>T2</t>
    </r>
  </si>
  <si>
    <r>
      <t xml:space="preserve">T1 - </t>
    </r>
    <r>
      <rPr>
        <sz val="12"/>
        <color indexed="11"/>
        <rFont val="Kalinga"/>
        <family val="2"/>
      </rPr>
      <t>T3</t>
    </r>
  </si>
  <si>
    <r>
      <t xml:space="preserve">T2 - </t>
    </r>
    <r>
      <rPr>
        <sz val="12"/>
        <color indexed="11"/>
        <rFont val="Kalinga"/>
        <family val="2"/>
      </rPr>
      <t>T3</t>
    </r>
  </si>
  <si>
    <r>
      <rPr>
        <sz val="12"/>
        <color indexed="51"/>
        <rFont val="Kalinga"/>
        <family val="2"/>
      </rPr>
      <t>T2</t>
    </r>
    <r>
      <rPr>
        <sz val="12"/>
        <color indexed="8"/>
        <rFont val="Kalinga"/>
        <family val="2"/>
      </rPr>
      <t xml:space="preserve"> - T1</t>
    </r>
  </si>
  <si>
    <r>
      <t xml:space="preserve">T3 - </t>
    </r>
    <r>
      <rPr>
        <sz val="12"/>
        <color indexed="51"/>
        <rFont val="Kalinga"/>
        <family val="2"/>
      </rPr>
      <t>T2</t>
    </r>
  </si>
  <si>
    <r>
      <rPr>
        <sz val="12"/>
        <color indexed="11"/>
        <rFont val="Kalinga"/>
        <family val="2"/>
      </rPr>
      <t>T3</t>
    </r>
    <r>
      <rPr>
        <sz val="12"/>
        <rFont val="Kalinga"/>
        <family val="2"/>
      </rPr>
      <t xml:space="preserve"> - T1</t>
    </r>
  </si>
  <si>
    <t>Spiel 9:</t>
  </si>
  <si>
    <t xml:space="preserve">Spiel 10: </t>
  </si>
  <si>
    <r>
      <rPr>
        <sz val="12"/>
        <color indexed="51"/>
        <rFont val="Kalinga"/>
        <family val="2"/>
      </rPr>
      <t>Nils, Maddin, Sören</t>
    </r>
    <r>
      <rPr>
        <sz val="12"/>
        <color indexed="8"/>
        <rFont val="Kalinga"/>
        <family val="2"/>
      </rPr>
      <t xml:space="preserve"> - Till, Steffen, Valentin</t>
    </r>
  </si>
  <si>
    <r>
      <rPr>
        <sz val="12"/>
        <color indexed="11"/>
        <rFont val="Kalinga"/>
        <family val="2"/>
      </rPr>
      <t>T3</t>
    </r>
    <r>
      <rPr>
        <sz val="12"/>
        <color indexed="8"/>
        <rFont val="Kalinga"/>
        <family val="2"/>
      </rPr>
      <t xml:space="preserve"> - T1</t>
    </r>
  </si>
  <si>
    <r>
      <rPr>
        <sz val="12"/>
        <color indexed="11"/>
        <rFont val="Kalinga"/>
        <family val="2"/>
      </rPr>
      <t>T3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T2</t>
    </r>
  </si>
  <si>
    <t>6:5</t>
  </si>
  <si>
    <t>0:4</t>
  </si>
  <si>
    <t>1:5</t>
  </si>
  <si>
    <t>3:6</t>
  </si>
  <si>
    <t>Dennis3, Steffen (je 12), Maddin, Sören, Till, Tom (je 9), Nils (8), Dennis (6), Alex (4), Todd, Valentin (je 3), Sauer (2)</t>
  </si>
  <si>
    <t>Valentin (3), Sauer (2), Maddin (1)</t>
  </si>
  <si>
    <t xml:space="preserve"> Rekordbeteiligung (Saison)
- Spiel 3: 4 vs. 4</t>
  </si>
  <si>
    <t>13. Spieltag</t>
  </si>
  <si>
    <t>Till, Maddin, Nils, Dennis</t>
  </si>
  <si>
    <t>Dennis3, Valentin, Steffen, Tom (bis Spiel 4)</t>
  </si>
  <si>
    <t>Sören, Andi, Sauer, Alex</t>
  </si>
  <si>
    <r>
      <t xml:space="preserve">T1 - </t>
    </r>
    <r>
      <rPr>
        <sz val="12"/>
        <color indexed="51"/>
        <rFont val="Kalinga"/>
        <family val="2"/>
      </rPr>
      <t>T2</t>
    </r>
  </si>
  <si>
    <r>
      <t xml:space="preserve">T1 - </t>
    </r>
    <r>
      <rPr>
        <sz val="12"/>
        <color indexed="11"/>
        <rFont val="Kalinga"/>
        <family val="2"/>
      </rPr>
      <t>T3</t>
    </r>
  </si>
  <si>
    <r>
      <rPr>
        <sz val="12"/>
        <color indexed="51"/>
        <rFont val="Kalinga"/>
        <family val="2"/>
      </rPr>
      <t>T2</t>
    </r>
    <r>
      <rPr>
        <sz val="12"/>
        <color indexed="8"/>
        <rFont val="Kalinga"/>
        <family val="2"/>
      </rPr>
      <t xml:space="preserve"> - </t>
    </r>
    <r>
      <rPr>
        <sz val="12"/>
        <color indexed="11"/>
        <rFont val="Kalinga"/>
        <family val="2"/>
      </rPr>
      <t>T3</t>
    </r>
  </si>
  <si>
    <t>1:4</t>
  </si>
  <si>
    <t>4:2</t>
  </si>
  <si>
    <t>7:6</t>
  </si>
  <si>
    <t>Till (10), Steffen (9), Nils (8), Andi (7), Sören (6), Dennis3 (5), Dennis, Sauer, Valentin (je 3), Alex, Tom (je 2), Maddin (1)</t>
  </si>
  <si>
    <t>Dennis (1)</t>
  </si>
  <si>
    <t>Alex (2), Nils, Sauer, Sören, Steffen, Valentin (je1)</t>
  </si>
  <si>
    <t>- Steffen (ist Vater einer Tochter geworden und bringt Bier mit)</t>
  </si>
  <si>
    <t>- Hallen-Comeback: Andi
- Alex stürzt auf's Tor und klappt es dabei zusammen
- Dennis bekommt Ball ins auge (von Steffen)
- bis auf Spiel 9 gewinnt immer das Team, das frisch auf's Feld kommt…</t>
  </si>
  <si>
    <t>14. Spieltag</t>
  </si>
  <si>
    <t>Sauer, Karin, Nils, Dennis3</t>
  </si>
  <si>
    <t>Till, Todd, Steffen, Mirko</t>
  </si>
  <si>
    <t>Sören, David, Tom, Rainer, Alex (ab Spiel 3)</t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</si>
  <si>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</t>
    </r>
    <r>
      <rPr>
        <sz val="12"/>
        <color indexed="51"/>
        <rFont val="Kalinga"/>
        <family val="2"/>
      </rPr>
      <t>T2</t>
    </r>
  </si>
  <si>
    <r>
      <rPr>
        <sz val="12"/>
        <color indexed="51"/>
        <rFont val="Kalinga"/>
        <family val="2"/>
      </rPr>
      <t>T2</t>
    </r>
    <r>
      <rPr>
        <sz val="12"/>
        <color indexed="8"/>
        <rFont val="Kalinga"/>
        <family val="2"/>
      </rPr>
      <t xml:space="preserve"> - </t>
    </r>
    <r>
      <rPr>
        <sz val="12"/>
        <rFont val="Kalinga"/>
        <family val="2"/>
      </rPr>
      <t>T3</t>
    </r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</si>
  <si>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T3</t>
    </r>
  </si>
  <si>
    <t>Till, Dennis3, David, Rainer</t>
  </si>
  <si>
    <t>Sören, Sauer, Karin, Steffen, Tom</t>
  </si>
  <si>
    <t>Nils, Mirko, Dennis, Alex</t>
  </si>
  <si>
    <t>Spiel 10:</t>
  </si>
  <si>
    <t>2:9</t>
  </si>
  <si>
    <t>2:4</t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</si>
  <si>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T2</t>
    </r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</si>
  <si>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</t>
    </r>
    <r>
      <rPr>
        <sz val="12"/>
        <color indexed="51"/>
        <rFont val="Kalinga"/>
        <family val="2"/>
      </rPr>
      <t>T3</t>
    </r>
  </si>
  <si>
    <r>
      <t xml:space="preserve">T2 - </t>
    </r>
    <r>
      <rPr>
        <sz val="12"/>
        <color indexed="51"/>
        <rFont val="Kalinga"/>
        <family val="2"/>
      </rPr>
      <t>T3</t>
    </r>
  </si>
  <si>
    <t>Till, David, Steffen, Dennis - Dennis3, Karin, Sauer, Tom, Rainer</t>
  </si>
  <si>
    <t>6:4</t>
  </si>
  <si>
    <t>Dennis3 (15), Steffen (9), Dennis, Mirko, Sauer (je 8), Tom (7), Todd (6), Till (5), Nils, Rainer, Sören (je 4), Alex, David (je 2)</t>
  </si>
  <si>
    <t>Nils (2), David, Rainer (je 1)</t>
  </si>
  <si>
    <t>David</t>
  </si>
  <si>
    <t>15. Spieltag</t>
  </si>
  <si>
    <t>Dennis3, Alex, Jürgen, Rainer</t>
  </si>
  <si>
    <t>Till, Steffen, Dennis</t>
  </si>
  <si>
    <t>Sauer, Karin, Sören, Nils</t>
  </si>
  <si>
    <r>
      <rPr>
        <sz val="12"/>
        <color indexed="11"/>
        <rFont val="Kalinga"/>
        <family val="2"/>
      </rPr>
      <t>T1</t>
    </r>
    <r>
      <rPr>
        <sz val="12"/>
        <rFont val="Kalinga"/>
        <family val="2"/>
      </rPr>
      <t xml:space="preserve"> - </t>
    </r>
    <r>
      <rPr>
        <sz val="12"/>
        <color indexed="51"/>
        <rFont val="Kalinga"/>
        <family val="2"/>
      </rPr>
      <t>T3</t>
    </r>
  </si>
  <si>
    <r>
      <rPr>
        <sz val="12"/>
        <rFont val="Kalinga"/>
        <family val="2"/>
      </rPr>
      <t>T2</t>
    </r>
    <r>
      <rPr>
        <sz val="12"/>
        <color indexed="8"/>
        <rFont val="Kalinga"/>
        <family val="2"/>
      </rPr>
      <t xml:space="preserve"> - </t>
    </r>
    <r>
      <rPr>
        <sz val="12"/>
        <color indexed="51"/>
        <rFont val="Kalinga"/>
        <family val="2"/>
      </rPr>
      <t>T3</t>
    </r>
  </si>
  <si>
    <r>
      <rPr>
        <sz val="12"/>
        <color indexed="11"/>
        <rFont val="Kalinga"/>
        <family val="2"/>
      </rPr>
      <t>Dennis3, Nils, Sauer, Jürgen, Karin</t>
    </r>
    <r>
      <rPr>
        <sz val="12"/>
        <rFont val="Kalinga"/>
        <family val="2"/>
      </rPr>
      <t xml:space="preserve"> - Till, Sören, Dennis, Rainer, Steffen</t>
    </r>
  </si>
  <si>
    <r>
      <t xml:space="preserve">Sören, Sauer, Karin, Steffen, Jürgen - </t>
    </r>
    <r>
      <rPr>
        <sz val="12"/>
        <color indexed="51"/>
        <rFont val="Kalinga"/>
        <family val="2"/>
      </rPr>
      <t>Dennis3, Dennis, Rainer, Nils</t>
    </r>
  </si>
  <si>
    <t>0:0</t>
  </si>
  <si>
    <t>2:10</t>
  </si>
  <si>
    <t>0:5</t>
  </si>
  <si>
    <t>Assists:</t>
  </si>
  <si>
    <t>Dennis3, Till (je 9), Dennis, Sören (je 7), Nils, Sauer, Steffen (je 6), Jürgen (5), Rainer (4)</t>
  </si>
  <si>
    <t xml:space="preserve">Dennis, Sören, Till (je 5), Steffen (3), Dennis3, Nils, Sauer, Rainer (je 2), Alex (1) </t>
  </si>
  <si>
    <t>Nils (5), Steffen (3), Rainer, Sauer, Sören (je 2)</t>
  </si>
  <si>
    <t>- Steffen (bringt Bier für sein 100. Saisontor mit) &amp; Sören (bastelt neue STATS-Bögen)</t>
  </si>
  <si>
    <r>
      <t xml:space="preserve">- </t>
    </r>
    <r>
      <rPr>
        <b/>
        <sz val="16"/>
        <color indexed="8"/>
        <rFont val="Kalinga"/>
        <family val="2"/>
      </rPr>
      <t xml:space="preserve">Steffen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Saison-Tor!!!</t>
    </r>
    <r>
      <rPr>
        <sz val="12"/>
        <color indexed="8"/>
        <rFont val="Kalinga"/>
        <family val="2"/>
      </rPr>
      <t xml:space="preserve">
- Hallen-Debut: David!!!
- Nach der ersten Runde ist das Experiment, Teams nach Siegfaktor zu machen, als gescheitert anzusehen (T1 geht mit 1 Unentschieden und 3 Niederlagen bei 10:20 Toren unter…)</t>
    </r>
  </si>
  <si>
    <r>
      <t xml:space="preserve">- </t>
    </r>
    <r>
      <rPr>
        <b/>
        <sz val="16"/>
        <color indexed="8"/>
        <rFont val="Kalinga"/>
        <family val="2"/>
      </rPr>
      <t xml:space="preserve">Dennis3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  <r>
      <rPr>
        <sz val="12"/>
        <color indexed="8"/>
        <rFont val="Kalinga"/>
        <family val="2"/>
      </rPr>
      <t xml:space="preserve">
- neue STATS-Bögen im Einsatz
- erstmals werden auch Assists aufgeschrieben
- Biergeschwängerter Spieltag…</t>
    </r>
  </si>
  <si>
    <t>Assists</t>
  </si>
  <si>
    <t>Assists / Spiel</t>
  </si>
  <si>
    <t>Scorerpunkte</t>
  </si>
  <si>
    <t>Sc.p. / Spiel</t>
  </si>
  <si>
    <t>16. Spieltag</t>
  </si>
  <si>
    <r>
      <t xml:space="preserve">Dennis3, Sauer, Karin, Nils - </t>
    </r>
    <r>
      <rPr>
        <sz val="12"/>
        <color indexed="11"/>
        <rFont val="Kalinga"/>
        <family val="2"/>
      </rPr>
      <t>Sören, Andi, Rainer, Steffen</t>
    </r>
  </si>
  <si>
    <r>
      <t xml:space="preserve">Dennis3, Sauer, Nils - </t>
    </r>
    <r>
      <rPr>
        <sz val="12"/>
        <color indexed="11"/>
        <rFont val="Kalinga"/>
        <family val="2"/>
      </rPr>
      <t>Sören, Andi, Steffen</t>
    </r>
  </si>
  <si>
    <t>11:9</t>
  </si>
  <si>
    <t>10:12</t>
  </si>
  <si>
    <t>Dennis3 (15), Sören (12), Sauer (9), Andi, Steffen (je 6), Nils (5), Rainer (3), Karin (2)</t>
  </si>
  <si>
    <t>Nils, Sauer (je 8), Andi, Dennis3 (je 6), Sören (5), Steffen (4), Rainer (2), Karin (1)</t>
  </si>
  <si>
    <t>Karin (1)</t>
  </si>
  <si>
    <t>Dennis3, Rainer, Sören, Steffen (je 1)</t>
  </si>
  <si>
    <t>Tabea, Florentina Ilvy Adriane, Tabea's Schwester</t>
  </si>
  <si>
    <t>- Steffen (Bringt Geburtstags-Bier mit)</t>
  </si>
  <si>
    <t>17. Spieltag</t>
  </si>
  <si>
    <r>
      <t xml:space="preserve">Karin, Sauer, Sören, Rainer - </t>
    </r>
    <r>
      <rPr>
        <sz val="12"/>
        <color indexed="11"/>
        <rFont val="Kalinga"/>
        <family val="2"/>
      </rPr>
      <t>Nils, Todd, Dennis</t>
    </r>
  </si>
  <si>
    <r>
      <t xml:space="preserve">Sauer, Sören, Rainer - </t>
    </r>
    <r>
      <rPr>
        <sz val="12"/>
        <color indexed="11"/>
        <rFont val="Kalinga"/>
        <family val="2"/>
      </rPr>
      <t>Nils, Todd, Dennis</t>
    </r>
  </si>
  <si>
    <t>8:10</t>
  </si>
  <si>
    <t>Nils (10), Sören (7), Sauer (6), Rainer (5), Todd (4), Dennis (3)</t>
  </si>
  <si>
    <t>Sören (6), Sauer, Todd (je 5), Nils (3), Dennis (2)</t>
  </si>
  <si>
    <t>Rainer, Sauer (je 1)</t>
  </si>
  <si>
    <t>- Nils (Bringt Werdender-Vater-Bier mit)</t>
  </si>
  <si>
    <r>
      <t xml:space="preserve">- Nils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</si>
  <si>
    <r>
      <t xml:space="preserve">- Sauer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</t>
    </r>
    <r>
      <rPr>
        <sz val="12"/>
        <color indexed="8"/>
        <rFont val="Kalinga"/>
        <family val="2"/>
      </rPr>
      <t xml:space="preserve">
- wieder viel Bier im Spiel…
- Karin schießt aus totem Winkel ein physikalisch unmögliches Eigentor…
- Geworfene Schläger: Sauer (3, davon einer bis an die Decke)</t>
    </r>
  </si>
  <si>
    <t>18. Spieltag</t>
  </si>
  <si>
    <r>
      <t xml:space="preserve">Todd, Til, Rainer, Dennis - </t>
    </r>
    <r>
      <rPr>
        <sz val="12"/>
        <color indexed="11"/>
        <rFont val="Kalinga"/>
        <family val="2"/>
      </rPr>
      <t>Steffen, Sören, Simon</t>
    </r>
  </si>
  <si>
    <r>
      <t xml:space="preserve">Til, Rainer, Steffen - </t>
    </r>
    <r>
      <rPr>
        <sz val="12"/>
        <color indexed="11"/>
        <rFont val="Kalinga"/>
        <family val="2"/>
      </rPr>
      <t>Dennis, Sören, Simon</t>
    </r>
  </si>
  <si>
    <t>10:5</t>
  </si>
  <si>
    <t>Dennis, Til (je 9), Todd (7), Sören (6), Simon, Steffen (je 5), Rainer (1)</t>
  </si>
  <si>
    <t>Sören, Til (je 5), Simon (4), Dennis (2), Rainer (1)</t>
  </si>
  <si>
    <t>Simon</t>
  </si>
  <si>
    <r>
      <t xml:space="preserve">- Sören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
</t>
    </r>
    <r>
      <rPr>
        <sz val="11"/>
        <color indexed="8"/>
        <rFont val="Kalinga"/>
        <family val="2"/>
      </rPr>
      <t xml:space="preserve">- Hallendebut: Simon!!!
- Rainer spiel mit geprellter Rippe
- </t>
    </r>
    <r>
      <rPr>
        <b/>
        <sz val="11"/>
        <color indexed="8"/>
        <rFont val="Kalinga"/>
        <family val="2"/>
      </rPr>
      <t xml:space="preserve">in Spiel 3 fällt das </t>
    </r>
    <r>
      <rPr>
        <b/>
        <sz val="14"/>
        <color indexed="10"/>
        <rFont val="Kalinga"/>
        <family val="2"/>
      </rPr>
      <t>*1000.*</t>
    </r>
    <r>
      <rPr>
        <b/>
        <sz val="11"/>
        <color indexed="8"/>
        <rFont val="Kalinga"/>
        <family val="2"/>
      </rPr>
      <t xml:space="preserve"> Saisontor!</t>
    </r>
  </si>
  <si>
    <t>19. Spieltag</t>
  </si>
  <si>
    <r>
      <rPr>
        <sz val="12"/>
        <color indexed="51"/>
        <rFont val="Kalinga"/>
        <family val="2"/>
      </rPr>
      <t>Sören, Nils, Todd, Susi</t>
    </r>
    <r>
      <rPr>
        <sz val="12"/>
        <color indexed="8"/>
        <rFont val="Kalinga"/>
        <family val="2"/>
      </rPr>
      <t xml:space="preserve"> - Steffen, Till, Dennis3</t>
    </r>
  </si>
  <si>
    <r>
      <rPr>
        <sz val="12"/>
        <color indexed="51"/>
        <rFont val="Kalinga"/>
        <family val="2"/>
      </rPr>
      <t>Sören, Nils, Steffen</t>
    </r>
    <r>
      <rPr>
        <sz val="12"/>
        <color indexed="8"/>
        <rFont val="Kalinga"/>
        <family val="2"/>
      </rPr>
      <t xml:space="preserve"> - Todd, Till, Dennis3, Susi</t>
    </r>
  </si>
  <si>
    <r>
      <rPr>
        <sz val="12"/>
        <color indexed="51"/>
        <rFont val="Kalinga"/>
        <family val="2"/>
      </rPr>
      <t>Sören, Nils, Steffen</t>
    </r>
    <r>
      <rPr>
        <sz val="12"/>
        <color indexed="8"/>
        <rFont val="Kalinga"/>
        <family val="2"/>
      </rPr>
      <t xml:space="preserve"> - Till, Dennis3, Susi</t>
    </r>
  </si>
  <si>
    <t>Dennis3 (16), Steffen (13), Nils (12), Till (10), Sören (9), Susi, Todd (je 4)</t>
  </si>
  <si>
    <t>Sören (10), Steffen (9), Till (5), Susi (4), Dennis3, Nils (je 3), Todd (2)</t>
  </si>
  <si>
    <t>- Sören (Bringt Bier mit)</t>
  </si>
  <si>
    <t>28.02.2014, Fassenachtsfreitag</t>
  </si>
  <si>
    <t>Susi</t>
  </si>
  <si>
    <t>- Comeback: Susi!!!
- Nils und Sören spielen in Bienen-Kostümen 
- Neue Tore: 1. Tor erzielt Steffen</t>
  </si>
  <si>
    <t>20. Spieltag</t>
  </si>
  <si>
    <r>
      <rPr>
        <sz val="12"/>
        <color indexed="11"/>
        <rFont val="Kalinga"/>
        <family val="2"/>
      </rPr>
      <t>Sören, Nils, Susi</t>
    </r>
    <r>
      <rPr>
        <sz val="12"/>
        <color indexed="8"/>
        <rFont val="Kalinga"/>
        <family val="2"/>
      </rPr>
      <t xml:space="preserve"> - Dennis, Rainer, Till</t>
    </r>
  </si>
  <si>
    <r>
      <rPr>
        <sz val="12"/>
        <color indexed="11"/>
        <rFont val="Kalinga"/>
        <family val="2"/>
      </rPr>
      <t>Sören, Nils, Susi</t>
    </r>
    <r>
      <rPr>
        <sz val="12"/>
        <color indexed="8"/>
        <rFont val="Kalinga"/>
        <family val="2"/>
      </rPr>
      <t xml:space="preserve"> - Dennis, Rainer, Till, Steffen</t>
    </r>
  </si>
  <si>
    <r>
      <rPr>
        <sz val="12"/>
        <color indexed="11"/>
        <rFont val="Kalinga"/>
        <family val="2"/>
      </rPr>
      <t>Sören, Nils, Steffen</t>
    </r>
    <r>
      <rPr>
        <sz val="12"/>
        <color indexed="8"/>
        <rFont val="Kalinga"/>
        <family val="2"/>
      </rPr>
      <t xml:space="preserve"> - Dennis, Rainer, Till, Susi</t>
    </r>
  </si>
  <si>
    <t>Nils, Steffen (je 10), Till (7), Dennis, Rainer (je 6), Susi (5), Sören (4)</t>
  </si>
  <si>
    <t>Sören (8), Rainer (5), Dennis, Nils, Till (je 2), Steffen (1)</t>
  </si>
  <si>
    <t>Nils (3), Rainer, Steffen, Till (je 1)</t>
  </si>
  <si>
    <t>- kein Bier…
- Sören spielt auf Grund einer Kopfverletzung (RoMo) mit Helm</t>
  </si>
  <si>
    <t>21. Spieltag</t>
  </si>
  <si>
    <r>
      <rPr>
        <sz val="12"/>
        <color indexed="11"/>
        <rFont val="Kalinga"/>
        <family val="2"/>
      </rPr>
      <t>Till, Sauer, Karin</t>
    </r>
    <r>
      <rPr>
        <sz val="12"/>
        <color indexed="8"/>
        <rFont val="Kalinga"/>
        <family val="2"/>
      </rPr>
      <t xml:space="preserve"> - Nils, Sören, Dennis</t>
    </r>
  </si>
  <si>
    <r>
      <rPr>
        <sz val="12"/>
        <color indexed="11"/>
        <rFont val="Kalinga"/>
        <family val="2"/>
      </rPr>
      <t>Till, Sauer, Karin, Steffen</t>
    </r>
    <r>
      <rPr>
        <sz val="12"/>
        <color indexed="8"/>
        <rFont val="Kalinga"/>
        <family val="2"/>
      </rPr>
      <t xml:space="preserve"> - Nils, Sören, Dennis</t>
    </r>
  </si>
  <si>
    <r>
      <rPr>
        <sz val="12"/>
        <color indexed="11"/>
        <rFont val="Kalinga"/>
        <family val="2"/>
      </rPr>
      <t>Sauer, Karin, Sören, Nils</t>
    </r>
    <r>
      <rPr>
        <sz val="12"/>
        <color indexed="8"/>
        <rFont val="Kalinga"/>
        <family val="2"/>
      </rPr>
      <t xml:space="preserve"> - Till, Steffen, Dennis</t>
    </r>
  </si>
  <si>
    <t>Nils (14), Dennis (12), Till (11), Steffen (9), Sauer (7), Sören (5), Karin (2)</t>
  </si>
  <si>
    <t>Sören (12), Till (8), Dennis (7), Karin, Nils (je 4), Sauer (2), Steffen (1)</t>
  </si>
  <si>
    <t>Sauer und Karin (bringen Hochzeits-Bier mit)</t>
  </si>
  <si>
    <r>
      <t xml:space="preserve">Bier!
</t>
    </r>
    <r>
      <rPr>
        <sz val="16"/>
        <color indexed="8"/>
        <rFont val="Kalinga"/>
        <family val="2"/>
      </rPr>
      <t xml:space="preserve">- </t>
    </r>
    <r>
      <rPr>
        <b/>
        <sz val="16"/>
        <color indexed="8"/>
        <rFont val="Kalinga"/>
        <family val="2"/>
      </rPr>
      <t xml:space="preserve">Till schießt sein </t>
    </r>
    <r>
      <rPr>
        <b/>
        <sz val="18"/>
        <color indexed="10"/>
        <rFont val="Kalinga"/>
        <family val="2"/>
      </rPr>
      <t>*100.*</t>
    </r>
    <r>
      <rPr>
        <b/>
        <sz val="16"/>
        <color indexed="8"/>
        <rFont val="Kalinga"/>
        <family val="2"/>
      </rPr>
      <t xml:space="preserve"> Saisontor!!!
</t>
    </r>
    <r>
      <rPr>
        <b/>
        <sz val="14"/>
        <color indexed="8"/>
        <rFont val="Kalinga"/>
        <family val="2"/>
      </rPr>
      <t>- Sören's Mannschaften schießen</t>
    </r>
    <r>
      <rPr>
        <b/>
        <sz val="16"/>
        <color indexed="8"/>
        <rFont val="Kalinga"/>
        <family val="2"/>
      </rPr>
      <t xml:space="preserve"> </t>
    </r>
    <r>
      <rPr>
        <b/>
        <sz val="16"/>
        <color indexed="10"/>
        <rFont val="Kalinga"/>
        <family val="2"/>
      </rPr>
      <t>*500.*</t>
    </r>
    <r>
      <rPr>
        <b/>
        <sz val="16"/>
        <color indexed="8"/>
        <rFont val="Kalinga"/>
        <family val="2"/>
      </rPr>
      <t xml:space="preserve"> </t>
    </r>
    <r>
      <rPr>
        <b/>
        <sz val="14"/>
        <color indexed="8"/>
        <rFont val="Kalinga"/>
        <family val="2"/>
      </rPr>
      <t>Saisontor!</t>
    </r>
  </si>
  <si>
    <t>22. Spieltag</t>
  </si>
  <si>
    <r>
      <rPr>
        <sz val="12"/>
        <color indexed="11"/>
        <rFont val="Kalinga"/>
        <family val="2"/>
      </rPr>
      <t>Steffen, Susi, Sören</t>
    </r>
    <r>
      <rPr>
        <sz val="12"/>
        <color indexed="8"/>
        <rFont val="Kalinga"/>
        <family val="2"/>
      </rPr>
      <t xml:space="preserve"> - Dennis, Valentin, Jan</t>
    </r>
  </si>
  <si>
    <r>
      <rPr>
        <sz val="12"/>
        <color indexed="11"/>
        <rFont val="Kalinga"/>
        <family val="2"/>
      </rPr>
      <t>Daniel, Karin, Jan, Sören</t>
    </r>
    <r>
      <rPr>
        <sz val="12"/>
        <color indexed="8"/>
        <rFont val="Kalinga"/>
        <family val="2"/>
      </rPr>
      <t xml:space="preserve"> - Dennis, Steffen, Valentin, Alex</t>
    </r>
  </si>
  <si>
    <r>
      <rPr>
        <sz val="12"/>
        <color indexed="11"/>
        <rFont val="Kalinga"/>
        <family val="2"/>
      </rPr>
      <t>Daniel, Karin, Jan, Sören</t>
    </r>
    <r>
      <rPr>
        <sz val="12"/>
        <color indexed="8"/>
        <rFont val="Kalinga"/>
        <family val="2"/>
      </rPr>
      <t xml:space="preserve"> - Dennis, Steffen, Valentin, Alex, Susi</t>
    </r>
  </si>
  <si>
    <t>Steffen (13), Dennis (9), Jan, Sören (je 8), Alex (6), Daniel (5), Susi (2), Valentin (1)</t>
  </si>
  <si>
    <t xml:space="preserve">Sören (7), Dennis (6), Valentin (4), Alex, Steffen (je 2), Jan, Karin, Susi (je 1) </t>
  </si>
  <si>
    <t>Valetin (2), Dennis (1)</t>
  </si>
  <si>
    <t>- Daniel (läuft mit Inlinern extra runter ans Kiosk, um Bier zu holen!)</t>
  </si>
  <si>
    <t>Jan</t>
  </si>
  <si>
    <t>- Daniel = Sauer
- Hallendebut: Jan!!!</t>
  </si>
  <si>
    <t>23. Spieltag</t>
  </si>
  <si>
    <t>Sören, Christoph, David</t>
  </si>
  <si>
    <t>Dennis3, Dennis, Paul</t>
  </si>
  <si>
    <t>Til, Steffen, Simon</t>
  </si>
  <si>
    <r>
      <t xml:space="preserve">T1 - </t>
    </r>
    <r>
      <rPr>
        <sz val="12"/>
        <color indexed="11"/>
        <rFont val="Kalinga"/>
        <family val="2"/>
      </rPr>
      <t>T2</t>
    </r>
  </si>
  <si>
    <r>
      <t xml:space="preserve">T3 - </t>
    </r>
    <r>
      <rPr>
        <sz val="12"/>
        <color indexed="11"/>
        <rFont val="Kalinga"/>
        <family val="2"/>
      </rPr>
      <t>T2</t>
    </r>
  </si>
  <si>
    <r>
      <t xml:space="preserve">T1 - </t>
    </r>
    <r>
      <rPr>
        <sz val="12"/>
        <color indexed="11"/>
        <rFont val="Kalinga"/>
        <family val="2"/>
      </rPr>
      <t>T3</t>
    </r>
  </si>
  <si>
    <t>3:7</t>
  </si>
  <si>
    <r>
      <t xml:space="preserve">Sören, Christoph, David, Dennis - </t>
    </r>
    <r>
      <rPr>
        <sz val="12"/>
        <color indexed="11"/>
        <rFont val="Kalinga"/>
        <family val="2"/>
      </rPr>
      <t>Til, Steffen, Simon, Dennis3</t>
    </r>
  </si>
  <si>
    <t>Christoph (21), Dennis3 (13), Dennis, Til (je 8), Simon (6), Steffen (4), Paul (3), Sören (1)</t>
  </si>
  <si>
    <t>Sören (13), David, Dennis, Dennis3 (je 4), Paul (3), Steffen, Til (je 2), Christoph, Simon (je 1)</t>
  </si>
  <si>
    <t>Sören (4)</t>
  </si>
  <si>
    <t>- heute kein Bier… :(
- Hallen-"Comeback": Christoph, Paul!
- Christoph schießt 14 von 15 Toren für Team 1!
- Sören mit "Christian-Gedächtnis-Save-Hechtsprung"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</si>
</sst>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07]dddd\,\ d\.\ mmmm\ yyyy"/>
    <numFmt numFmtId="178" formatCode="[$-F400]h:mm:ss\ AM/PM"/>
    <numFmt numFmtId="179" formatCode="h:m"/>
  </numFmts>
  <fonts count="78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sz val="10"/>
      <name val="Arial"/>
      <family val="0"/>
    </font>
    <font>
      <b/>
      <sz val="10"/>
      <color indexed="8"/>
      <name val="MS Reference Sans Serif"/>
      <family val="2"/>
    </font>
    <font>
      <b/>
      <sz val="10"/>
      <name val="MS Reference Sans Serif"/>
      <family val="2"/>
    </font>
    <font>
      <b/>
      <sz val="11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3"/>
      <name val="Arial"/>
      <family val="2"/>
    </font>
    <font>
      <b/>
      <sz val="12"/>
      <color indexed="8"/>
      <name val="Kalinga"/>
      <family val="2"/>
    </font>
    <font>
      <sz val="12"/>
      <color indexed="8"/>
      <name val="Kalinga"/>
      <family val="2"/>
    </font>
    <font>
      <sz val="12"/>
      <color indexed="51"/>
      <name val="Kalinga"/>
      <family val="2"/>
    </font>
    <font>
      <sz val="12"/>
      <color indexed="11"/>
      <name val="Kalinga"/>
      <family val="2"/>
    </font>
    <font>
      <sz val="12"/>
      <name val="Kalinga"/>
      <family val="2"/>
    </font>
    <font>
      <sz val="12"/>
      <color indexed="52"/>
      <name val="Kalinga"/>
      <family val="2"/>
    </font>
    <font>
      <sz val="16"/>
      <color indexed="8"/>
      <name val="Arial"/>
      <family val="2"/>
    </font>
    <font>
      <b/>
      <sz val="16"/>
      <color indexed="8"/>
      <name val="Kalinga"/>
      <family val="2"/>
    </font>
    <font>
      <b/>
      <sz val="18"/>
      <color indexed="10"/>
      <name val="Kalinga"/>
      <family val="2"/>
    </font>
    <font>
      <b/>
      <sz val="11"/>
      <color indexed="8"/>
      <name val="Kalinga"/>
      <family val="2"/>
    </font>
    <font>
      <sz val="11"/>
      <color indexed="8"/>
      <name val="Kalinga"/>
      <family val="2"/>
    </font>
    <font>
      <b/>
      <sz val="14"/>
      <color indexed="10"/>
      <name val="Kalinga"/>
      <family val="2"/>
    </font>
    <font>
      <b/>
      <sz val="14"/>
      <color indexed="8"/>
      <name val="Kalinga"/>
      <family val="2"/>
    </font>
    <font>
      <sz val="16"/>
      <color indexed="8"/>
      <name val="Kalinga"/>
      <family val="2"/>
    </font>
    <font>
      <b/>
      <sz val="16"/>
      <color indexed="10"/>
      <name val="Kaling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Reference Sans Serif"/>
      <family val="2"/>
    </font>
    <font>
      <sz val="10"/>
      <color indexed="10"/>
      <name val="Kalinga"/>
      <family val="2"/>
    </font>
    <font>
      <b/>
      <sz val="10"/>
      <color indexed="53"/>
      <name val="Kalinga"/>
      <family val="2"/>
    </font>
    <font>
      <b/>
      <sz val="10"/>
      <color indexed="11"/>
      <name val="Kalinga"/>
      <family val="2"/>
    </font>
    <font>
      <b/>
      <sz val="10"/>
      <color indexed="10"/>
      <name val="MS Reference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Reference Sans Serif"/>
      <family val="2"/>
    </font>
    <font>
      <sz val="10"/>
      <color rgb="FFFF0000"/>
      <name val="Kalinga"/>
      <family val="2"/>
    </font>
    <font>
      <b/>
      <sz val="10"/>
      <color rgb="FFFF6600"/>
      <name val="Kalinga"/>
      <family val="2"/>
    </font>
    <font>
      <b/>
      <sz val="10"/>
      <color rgb="FF00FF00"/>
      <name val="Kalinga"/>
      <family val="2"/>
    </font>
    <font>
      <b/>
      <sz val="10"/>
      <color rgb="FFFF0000"/>
      <name val="MS Reference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FF00"/>
      <name val="Kalinga"/>
      <family val="2"/>
    </font>
    <font>
      <sz val="12"/>
      <color rgb="FFFFC000"/>
      <name val="Kalinga"/>
      <family val="2"/>
    </font>
    <font>
      <sz val="12"/>
      <color rgb="FFFF9900"/>
      <name val="Kaling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wrapText="1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5" fillId="35" borderId="10" xfId="0" applyFont="1" applyFill="1" applyBorder="1" applyAlignment="1">
      <alignment horizontal="left" vertical="center" wrapText="1"/>
    </xf>
    <xf numFmtId="14" fontId="15" fillId="35" borderId="10" xfId="0" applyNumberFormat="1" applyFont="1" applyFill="1" applyBorder="1" applyAlignment="1">
      <alignment horizontal="left" vertical="center" wrapText="1"/>
    </xf>
    <xf numFmtId="14" fontId="15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30" borderId="10" xfId="0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 quotePrefix="1">
      <alignment horizontal="left" vertical="center" wrapText="1"/>
    </xf>
    <xf numFmtId="0" fontId="6" fillId="37" borderId="0" xfId="0" applyFont="1" applyFill="1" applyAlignment="1">
      <alignment/>
    </xf>
    <xf numFmtId="0" fontId="6" fillId="37" borderId="16" xfId="0" applyFont="1" applyFill="1" applyBorder="1" applyAlignment="1">
      <alignment/>
    </xf>
    <xf numFmtId="0" fontId="8" fillId="35" borderId="17" xfId="0" applyFont="1" applyFill="1" applyBorder="1" applyAlignment="1">
      <alignment textRotation="90"/>
    </xf>
    <xf numFmtId="0" fontId="8" fillId="35" borderId="10" xfId="0" applyFont="1" applyFill="1" applyBorder="1" applyAlignment="1">
      <alignment horizontal="center" textRotation="90"/>
    </xf>
    <xf numFmtId="0" fontId="2" fillId="35" borderId="0" xfId="0" applyFont="1" applyFill="1" applyAlignment="1">
      <alignment textRotation="90"/>
    </xf>
    <xf numFmtId="0" fontId="8" fillId="35" borderId="18" xfId="0" applyFont="1" applyFill="1" applyBorder="1" applyAlignment="1">
      <alignment/>
    </xf>
    <xf numFmtId="0" fontId="68" fillId="35" borderId="18" xfId="0" applyFont="1" applyFill="1" applyBorder="1" applyAlignment="1">
      <alignment horizontal="center"/>
    </xf>
    <xf numFmtId="2" fontId="68" fillId="35" borderId="18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69" fillId="30" borderId="10" xfId="0" applyFont="1" applyFill="1" applyBorder="1" applyAlignment="1">
      <alignment horizontal="center"/>
    </xf>
    <xf numFmtId="0" fontId="11" fillId="30" borderId="10" xfId="0" applyFont="1" applyFill="1" applyBorder="1" applyAlignment="1">
      <alignment horizontal="center"/>
    </xf>
    <xf numFmtId="2" fontId="69" fillId="30" borderId="10" xfId="0" applyNumberFormat="1" applyFont="1" applyFill="1" applyBorder="1" applyAlignment="1">
      <alignment horizontal="center"/>
    </xf>
    <xf numFmtId="0" fontId="10" fillId="30" borderId="19" xfId="0" applyFont="1" applyFill="1" applyBorder="1" applyAlignment="1">
      <alignment/>
    </xf>
    <xf numFmtId="0" fontId="69" fillId="30" borderId="19" xfId="0" applyFont="1" applyFill="1" applyBorder="1" applyAlignment="1">
      <alignment horizontal="center"/>
    </xf>
    <xf numFmtId="0" fontId="11" fillId="30" borderId="19" xfId="0" applyFont="1" applyFill="1" applyBorder="1" applyAlignment="1">
      <alignment horizontal="center"/>
    </xf>
    <xf numFmtId="2" fontId="69" fillId="30" borderId="19" xfId="0" applyNumberFormat="1" applyFont="1" applyFill="1" applyBorder="1" applyAlignment="1">
      <alignment horizontal="center"/>
    </xf>
    <xf numFmtId="0" fontId="70" fillId="30" borderId="18" xfId="0" applyFont="1" applyFill="1" applyBorder="1" applyAlignment="1">
      <alignment/>
    </xf>
    <xf numFmtId="0" fontId="11" fillId="30" borderId="18" xfId="0" applyFont="1" applyFill="1" applyBorder="1" applyAlignment="1">
      <alignment horizontal="center"/>
    </xf>
    <xf numFmtId="0" fontId="71" fillId="30" borderId="20" xfId="0" applyFont="1" applyFill="1" applyBorder="1" applyAlignment="1">
      <alignment/>
    </xf>
    <xf numFmtId="0" fontId="69" fillId="30" borderId="20" xfId="0" applyFont="1" applyFill="1" applyBorder="1" applyAlignment="1">
      <alignment horizontal="center"/>
    </xf>
    <xf numFmtId="0" fontId="11" fillId="30" borderId="20" xfId="0" applyFont="1" applyFill="1" applyBorder="1" applyAlignment="1">
      <alignment horizontal="center"/>
    </xf>
    <xf numFmtId="2" fontId="69" fillId="30" borderId="20" xfId="0" applyNumberFormat="1" applyFont="1" applyFill="1" applyBorder="1" applyAlignment="1">
      <alignment horizontal="center"/>
    </xf>
    <xf numFmtId="0" fontId="11" fillId="30" borderId="21" xfId="0" applyFont="1" applyFill="1" applyBorder="1" applyAlignment="1">
      <alignment horizontal="center"/>
    </xf>
    <xf numFmtId="2" fontId="69" fillId="30" borderId="21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/>
    </xf>
    <xf numFmtId="0" fontId="72" fillId="35" borderId="10" xfId="0" applyFont="1" applyFill="1" applyBorder="1" applyAlignment="1">
      <alignment horizontal="center"/>
    </xf>
    <xf numFmtId="2" fontId="72" fillId="35" borderId="10" xfId="0" applyNumberFormat="1" applyFont="1" applyFill="1" applyBorder="1" applyAlignment="1">
      <alignment horizontal="center"/>
    </xf>
    <xf numFmtId="2" fontId="11" fillId="3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10" fillId="30" borderId="2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0" fillId="30" borderId="21" xfId="0" applyFont="1" applyFill="1" applyBorder="1" applyAlignment="1">
      <alignment/>
    </xf>
    <xf numFmtId="0" fontId="11" fillId="34" borderId="21" xfId="0" applyFont="1" applyFill="1" applyBorder="1" applyAlignment="1">
      <alignment horizontal="center"/>
    </xf>
    <xf numFmtId="0" fontId="71" fillId="30" borderId="10" xfId="0" applyFont="1" applyFill="1" applyBorder="1" applyAlignment="1">
      <alignment/>
    </xf>
    <xf numFmtId="2" fontId="11" fillId="30" borderId="19" xfId="0" applyNumberFormat="1" applyFont="1" applyFill="1" applyBorder="1" applyAlignment="1">
      <alignment horizontal="center"/>
    </xf>
    <xf numFmtId="0" fontId="69" fillId="30" borderId="22" xfId="0" applyFont="1" applyFill="1" applyBorder="1" applyAlignment="1">
      <alignment horizontal="center"/>
    </xf>
    <xf numFmtId="0" fontId="11" fillId="30" borderId="22" xfId="0" applyFont="1" applyFill="1" applyBorder="1" applyAlignment="1">
      <alignment horizontal="center"/>
    </xf>
    <xf numFmtId="0" fontId="11" fillId="30" borderId="23" xfId="0" applyFont="1" applyFill="1" applyBorder="1" applyAlignment="1">
      <alignment horizontal="center"/>
    </xf>
    <xf numFmtId="1" fontId="11" fillId="30" borderId="10" xfId="0" applyNumberFormat="1" applyFont="1" applyFill="1" applyBorder="1" applyAlignment="1">
      <alignment horizontal="center"/>
    </xf>
    <xf numFmtId="0" fontId="6" fillId="30" borderId="0" xfId="0" applyFont="1" applyFill="1" applyAlignment="1">
      <alignment/>
    </xf>
    <xf numFmtId="0" fontId="6" fillId="30" borderId="24" xfId="0" applyFont="1" applyFill="1" applyBorder="1" applyAlignment="1">
      <alignment/>
    </xf>
    <xf numFmtId="0" fontId="6" fillId="30" borderId="0" xfId="0" applyFont="1" applyFill="1" applyBorder="1" applyAlignment="1">
      <alignment/>
    </xf>
    <xf numFmtId="0" fontId="6" fillId="30" borderId="25" xfId="0" applyFont="1" applyFill="1" applyBorder="1" applyAlignment="1">
      <alignment/>
    </xf>
    <xf numFmtId="0" fontId="11" fillId="30" borderId="25" xfId="0" applyFont="1" applyFill="1" applyBorder="1" applyAlignment="1">
      <alignment horizontal="center"/>
    </xf>
    <xf numFmtId="0" fontId="11" fillId="30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textRotation="90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73" fillId="35" borderId="10" xfId="0" applyFont="1" applyFill="1" applyBorder="1" applyAlignment="1">
      <alignment horizontal="center"/>
    </xf>
    <xf numFmtId="1" fontId="73" fillId="35" borderId="10" xfId="0" applyNumberFormat="1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1" fontId="11" fillId="30" borderId="19" xfId="0" applyNumberFormat="1" applyFont="1" applyFill="1" applyBorder="1" applyAlignment="1">
      <alignment horizontal="center"/>
    </xf>
    <xf numFmtId="0" fontId="11" fillId="30" borderId="10" xfId="0" applyNumberFormat="1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11" fillId="30" borderId="27" xfId="0" applyFont="1" applyFill="1" applyBorder="1" applyAlignment="1">
      <alignment horizontal="center"/>
    </xf>
    <xf numFmtId="0" fontId="11" fillId="30" borderId="14" xfId="0" applyFont="1" applyFill="1" applyBorder="1" applyAlignment="1">
      <alignment horizontal="center"/>
    </xf>
    <xf numFmtId="0" fontId="72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11" fillId="30" borderId="28" xfId="0" applyFont="1" applyFill="1" applyBorder="1" applyAlignment="1">
      <alignment horizontal="center"/>
    </xf>
    <xf numFmtId="0" fontId="11" fillId="30" borderId="29" xfId="0" applyFont="1" applyFill="1" applyBorder="1" applyAlignment="1">
      <alignment horizontal="center"/>
    </xf>
    <xf numFmtId="2" fontId="72" fillId="35" borderId="28" xfId="0" applyNumberFormat="1" applyFont="1" applyFill="1" applyBorder="1" applyAlignment="1">
      <alignment horizontal="center"/>
    </xf>
    <xf numFmtId="0" fontId="70" fillId="30" borderId="30" xfId="0" applyFont="1" applyFill="1" applyBorder="1" applyAlignment="1">
      <alignment/>
    </xf>
    <xf numFmtId="0" fontId="69" fillId="30" borderId="30" xfId="0" applyFont="1" applyFill="1" applyBorder="1" applyAlignment="1">
      <alignment horizontal="center"/>
    </xf>
    <xf numFmtId="0" fontId="11" fillId="30" borderId="30" xfId="0" applyFont="1" applyFill="1" applyBorder="1" applyAlignment="1">
      <alignment horizontal="center"/>
    </xf>
    <xf numFmtId="2" fontId="69" fillId="30" borderId="30" xfId="0" applyNumberFormat="1" applyFont="1" applyFill="1" applyBorder="1" applyAlignment="1">
      <alignment horizontal="center"/>
    </xf>
    <xf numFmtId="2" fontId="11" fillId="30" borderId="30" xfId="0" applyNumberFormat="1" applyFont="1" applyFill="1" applyBorder="1" applyAlignment="1">
      <alignment horizontal="center"/>
    </xf>
    <xf numFmtId="0" fontId="11" fillId="30" borderId="31" xfId="0" applyFont="1" applyFill="1" applyBorder="1" applyAlignment="1">
      <alignment horizontal="center"/>
    </xf>
    <xf numFmtId="0" fontId="11" fillId="30" borderId="32" xfId="0" applyFont="1" applyFill="1" applyBorder="1" applyAlignment="1">
      <alignment horizontal="center"/>
    </xf>
    <xf numFmtId="1" fontId="11" fillId="30" borderId="3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 vertical="center" wrapText="1"/>
    </xf>
    <xf numFmtId="0" fontId="11" fillId="30" borderId="13" xfId="0" applyFont="1" applyFill="1" applyBorder="1" applyAlignment="1">
      <alignment horizontal="center"/>
    </xf>
    <xf numFmtId="1" fontId="11" fillId="30" borderId="33" xfId="0" applyNumberFormat="1" applyFont="1" applyFill="1" applyBorder="1" applyAlignment="1">
      <alignment horizontal="center"/>
    </xf>
    <xf numFmtId="14" fontId="75" fillId="0" borderId="10" xfId="0" applyNumberFormat="1" applyFont="1" applyFill="1" applyBorder="1" applyAlignment="1">
      <alignment horizontal="left" vertical="center" wrapText="1"/>
    </xf>
    <xf numFmtId="14" fontId="76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quotePrefix="1">
      <alignment horizontal="center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14" fontId="77" fillId="0" borderId="10" xfId="0" applyNumberFormat="1" applyFont="1" applyFill="1" applyBorder="1" applyAlignment="1">
      <alignment horizontal="left" vertical="center" wrapText="1"/>
    </xf>
    <xf numFmtId="0" fontId="69" fillId="30" borderId="34" xfId="0" applyFont="1" applyFill="1" applyBorder="1" applyAlignment="1">
      <alignment horizontal="center"/>
    </xf>
    <xf numFmtId="1" fontId="11" fillId="30" borderId="35" xfId="0" applyNumberFormat="1" applyFont="1" applyFill="1" applyBorder="1" applyAlignment="1">
      <alignment horizontal="center"/>
    </xf>
    <xf numFmtId="0" fontId="15" fillId="35" borderId="10" xfId="0" applyFont="1" applyFill="1" applyBorder="1" applyAlignment="1" quotePrefix="1">
      <alignment horizontal="left" vertical="center" wrapText="1"/>
    </xf>
    <xf numFmtId="0" fontId="15" fillId="36" borderId="22" xfId="0" applyFont="1" applyFill="1" applyBorder="1" applyAlignment="1">
      <alignment horizontal="left" vertical="center" wrapText="1"/>
    </xf>
    <xf numFmtId="0" fontId="69" fillId="30" borderId="18" xfId="0" applyFont="1" applyFill="1" applyBorder="1" applyAlignment="1">
      <alignment horizontal="center"/>
    </xf>
    <xf numFmtId="14" fontId="22" fillId="0" borderId="10" xfId="0" applyNumberFormat="1" applyFont="1" applyFill="1" applyBorder="1" applyAlignment="1" quotePrefix="1">
      <alignment horizontal="left" vertical="center" wrapText="1"/>
    </xf>
    <xf numFmtId="0" fontId="10" fillId="30" borderId="36" xfId="0" applyFont="1" applyFill="1" applyBorder="1" applyAlignment="1">
      <alignment/>
    </xf>
    <xf numFmtId="0" fontId="69" fillId="30" borderId="36" xfId="0" applyFont="1" applyFill="1" applyBorder="1" applyAlignment="1">
      <alignment horizontal="center"/>
    </xf>
    <xf numFmtId="0" fontId="11" fillId="30" borderId="36" xfId="0" applyFont="1" applyFill="1" applyBorder="1" applyAlignment="1">
      <alignment horizontal="center"/>
    </xf>
    <xf numFmtId="2" fontId="69" fillId="30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/>
    </xf>
    <xf numFmtId="0" fontId="16" fillId="0" borderId="10" xfId="0" applyNumberFormat="1" applyFont="1" applyFill="1" applyBorder="1" applyAlignment="1" quotePrefix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/>
    </xf>
    <xf numFmtId="0" fontId="5" fillId="35" borderId="38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3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Torverteilung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5"/>
          <c:y val="0.36125"/>
          <c:w val="0.61675"/>
          <c:h val="0.3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9B59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BCC8D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E0BCB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D1DEB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Tore!$A$3:$A$29</c:f>
              <c:strCache>
                <c:ptCount val="27"/>
                <c:pt idx="0">
                  <c:v>Andi</c:v>
                </c:pt>
                <c:pt idx="1">
                  <c:v>Christoph</c:v>
                </c:pt>
                <c:pt idx="2">
                  <c:v>David</c:v>
                </c:pt>
                <c:pt idx="3">
                  <c:v>Dennis</c:v>
                </c:pt>
                <c:pt idx="4">
                  <c:v>Dennis3</c:v>
                </c:pt>
                <c:pt idx="5">
                  <c:v>Erol</c:v>
                </c:pt>
                <c:pt idx="6">
                  <c:v>Heidi</c:v>
                </c:pt>
                <c:pt idx="7">
                  <c:v>Jacek</c:v>
                </c:pt>
                <c:pt idx="8">
                  <c:v>Jan</c:v>
                </c:pt>
                <c:pt idx="9">
                  <c:v>Jürgen</c:v>
                </c:pt>
                <c:pt idx="10">
                  <c:v>Karin</c:v>
                </c:pt>
                <c:pt idx="11">
                  <c:v>Kevin</c:v>
                </c:pt>
                <c:pt idx="12">
                  <c:v>Lisa</c:v>
                </c:pt>
                <c:pt idx="13">
                  <c:v>Maddin</c:v>
                </c:pt>
                <c:pt idx="14">
                  <c:v>Mirko</c:v>
                </c:pt>
                <c:pt idx="15">
                  <c:v>Nils</c:v>
                </c:pt>
                <c:pt idx="16">
                  <c:v>Paul</c:v>
                </c:pt>
                <c:pt idx="17">
                  <c:v>Rainer</c:v>
                </c:pt>
                <c:pt idx="18">
                  <c:v>Sauer</c:v>
                </c:pt>
                <c:pt idx="19">
                  <c:v>Simon</c:v>
                </c:pt>
                <c:pt idx="20">
                  <c:v>Sören</c:v>
                </c:pt>
                <c:pt idx="21">
                  <c:v>Steffen</c:v>
                </c:pt>
                <c:pt idx="22">
                  <c:v>Susi</c:v>
                </c:pt>
                <c:pt idx="23">
                  <c:v>Till</c:v>
                </c:pt>
                <c:pt idx="24">
                  <c:v>Todd</c:v>
                </c:pt>
                <c:pt idx="25">
                  <c:v>Tom</c:v>
                </c:pt>
                <c:pt idx="26">
                  <c:v>Valentin</c:v>
                </c:pt>
              </c:strCache>
            </c:strRef>
          </c:cat>
          <c:val>
            <c:numRef>
              <c:f>Tore!$B$3:$B$29</c:f>
              <c:numCache>
                <c:ptCount val="27"/>
                <c:pt idx="0">
                  <c:v>27</c:v>
                </c:pt>
                <c:pt idx="1">
                  <c:v>27</c:v>
                </c:pt>
                <c:pt idx="2">
                  <c:v>2</c:v>
                </c:pt>
                <c:pt idx="3">
                  <c:v>77</c:v>
                </c:pt>
                <c:pt idx="4">
                  <c:v>149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14</c:v>
                </c:pt>
                <c:pt idx="10">
                  <c:v>13</c:v>
                </c:pt>
                <c:pt idx="11">
                  <c:v>10</c:v>
                </c:pt>
                <c:pt idx="12">
                  <c:v>1</c:v>
                </c:pt>
                <c:pt idx="13">
                  <c:v>57</c:v>
                </c:pt>
                <c:pt idx="14">
                  <c:v>17</c:v>
                </c:pt>
                <c:pt idx="15">
                  <c:v>139</c:v>
                </c:pt>
                <c:pt idx="16">
                  <c:v>7</c:v>
                </c:pt>
                <c:pt idx="17">
                  <c:v>53</c:v>
                </c:pt>
                <c:pt idx="18">
                  <c:v>124</c:v>
                </c:pt>
                <c:pt idx="19">
                  <c:v>11</c:v>
                </c:pt>
                <c:pt idx="20">
                  <c:v>132</c:v>
                </c:pt>
                <c:pt idx="21">
                  <c:v>167</c:v>
                </c:pt>
                <c:pt idx="22">
                  <c:v>11</c:v>
                </c:pt>
                <c:pt idx="23">
                  <c:v>111</c:v>
                </c:pt>
                <c:pt idx="24">
                  <c:v>65</c:v>
                </c:pt>
                <c:pt idx="25">
                  <c:v>25</c:v>
                </c:pt>
                <c:pt idx="26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Abschläge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485"/>
          <c:w val="0.6395"/>
          <c:h val="0.3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9B59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BCC8D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E0BCB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Sonstiges!$A$3:$A$28</c:f>
              <c:strCache>
                <c:ptCount val="26"/>
                <c:pt idx="0">
                  <c:v>Andi</c:v>
                </c:pt>
                <c:pt idx="1">
                  <c:v>Christoph</c:v>
                </c:pt>
                <c:pt idx="2">
                  <c:v>David</c:v>
                </c:pt>
                <c:pt idx="3">
                  <c:v>Dennis</c:v>
                </c:pt>
                <c:pt idx="4">
                  <c:v>Dennis3</c:v>
                </c:pt>
                <c:pt idx="5">
                  <c:v>Erol</c:v>
                </c:pt>
                <c:pt idx="6">
                  <c:v>Heidi</c:v>
                </c:pt>
                <c:pt idx="7">
                  <c:v>Jacek</c:v>
                </c:pt>
                <c:pt idx="8">
                  <c:v>Jan</c:v>
                </c:pt>
                <c:pt idx="9">
                  <c:v>Jürgen</c:v>
                </c:pt>
                <c:pt idx="10">
                  <c:v>Karin</c:v>
                </c:pt>
                <c:pt idx="11">
                  <c:v>Kevin</c:v>
                </c:pt>
                <c:pt idx="12">
                  <c:v>Lisa</c:v>
                </c:pt>
                <c:pt idx="13">
                  <c:v>Maddin</c:v>
                </c:pt>
                <c:pt idx="14">
                  <c:v>Mirko</c:v>
                </c:pt>
                <c:pt idx="15">
                  <c:v>Nils</c:v>
                </c:pt>
                <c:pt idx="16">
                  <c:v>Paul</c:v>
                </c:pt>
                <c:pt idx="17">
                  <c:v>Rainer</c:v>
                </c:pt>
                <c:pt idx="18">
                  <c:v>Sauer</c:v>
                </c:pt>
                <c:pt idx="19">
                  <c:v>Sören</c:v>
                </c:pt>
                <c:pt idx="20">
                  <c:v>Steffen</c:v>
                </c:pt>
                <c:pt idx="21">
                  <c:v>Susi</c:v>
                </c:pt>
                <c:pt idx="22">
                  <c:v>Till</c:v>
                </c:pt>
                <c:pt idx="23">
                  <c:v>Todd</c:v>
                </c:pt>
                <c:pt idx="24">
                  <c:v>Tom</c:v>
                </c:pt>
                <c:pt idx="25">
                  <c:v>Valentin</c:v>
                </c:pt>
              </c:strCache>
            </c:strRef>
          </c:cat>
          <c:val>
            <c:numRef>
              <c:f>Sonstiges!$C$3:$C$28</c:f>
              <c:numCache>
                <c:ptCount val="2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17</c:v>
                </c:pt>
                <c:pt idx="16">
                  <c:v>1</c:v>
                </c:pt>
                <c:pt idx="17">
                  <c:v>10</c:v>
                </c:pt>
                <c:pt idx="18">
                  <c:v>15</c:v>
                </c:pt>
                <c:pt idx="19">
                  <c:v>14</c:v>
                </c:pt>
                <c:pt idx="20">
                  <c:v>22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12</xdr:col>
      <xdr:colOff>209550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28575" y="981075"/>
        <a:ext cx="93249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13</xdr:col>
      <xdr:colOff>752475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200025" y="85725"/>
        <a:ext cx="104584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7109375" style="0" customWidth="1"/>
    <col min="2" max="2" width="83.421875" style="0" customWidth="1"/>
  </cols>
  <sheetData>
    <row r="2" spans="1:2" ht="27.75">
      <c r="A2" s="144" t="s">
        <v>214</v>
      </c>
      <c r="B2" s="145"/>
    </row>
    <row r="3" ht="12.75">
      <c r="B3" s="14"/>
    </row>
    <row r="4" spans="1:2" ht="12.75">
      <c r="A4" s="10" t="s">
        <v>0</v>
      </c>
      <c r="B4" s="9"/>
    </row>
    <row r="5" spans="1:2" ht="12.75">
      <c r="A5" s="32" t="s">
        <v>215</v>
      </c>
      <c r="B5" s="9"/>
    </row>
    <row r="6" spans="1:2" ht="12.75">
      <c r="A6" s="3" t="s">
        <v>1</v>
      </c>
      <c r="B6" s="9"/>
    </row>
    <row r="7" spans="1:2" ht="12.75">
      <c r="A7" s="3"/>
      <c r="B7" s="9"/>
    </row>
    <row r="8" spans="1:2" ht="12.75">
      <c r="A8" s="10" t="s">
        <v>2</v>
      </c>
      <c r="B8" s="33" t="s">
        <v>79</v>
      </c>
    </row>
    <row r="9" spans="1:2" ht="12.75">
      <c r="A9" s="10" t="s">
        <v>3</v>
      </c>
      <c r="B9" s="9" t="s">
        <v>4</v>
      </c>
    </row>
    <row r="10" spans="1:2" ht="12.75">
      <c r="A10" s="10" t="s">
        <v>5</v>
      </c>
      <c r="B10" s="9" t="s">
        <v>6</v>
      </c>
    </row>
    <row r="11" spans="1:2" ht="12.75">
      <c r="A11" s="10" t="s">
        <v>7</v>
      </c>
      <c r="B11" s="9" t="s">
        <v>8</v>
      </c>
    </row>
    <row r="12" spans="1:2" ht="12.75">
      <c r="A12" s="10" t="s">
        <v>9</v>
      </c>
      <c r="B12" s="9" t="s">
        <v>10</v>
      </c>
    </row>
    <row r="13" spans="1:2" ht="12.75">
      <c r="A13" s="10" t="s">
        <v>69</v>
      </c>
      <c r="B13" s="9" t="s">
        <v>70</v>
      </c>
    </row>
    <row r="14" spans="1:2" ht="12.75">
      <c r="A14" s="10" t="s">
        <v>64</v>
      </c>
      <c r="B14" s="9" t="s">
        <v>11</v>
      </c>
    </row>
    <row r="15" spans="1:2" ht="12.75">
      <c r="A15" s="10" t="s">
        <v>12</v>
      </c>
      <c r="B15" s="9" t="s">
        <v>65</v>
      </c>
    </row>
    <row r="16" spans="1:2" ht="12.75">
      <c r="A16" s="10" t="s">
        <v>13</v>
      </c>
      <c r="B16" s="9" t="s">
        <v>14</v>
      </c>
    </row>
    <row r="17" spans="1:2" ht="12.75">
      <c r="A17" s="3"/>
      <c r="B17" s="9"/>
    </row>
    <row r="18" spans="1:2" ht="12.75">
      <c r="A18" s="11" t="s">
        <v>15</v>
      </c>
      <c r="B18" s="9"/>
    </row>
    <row r="19" spans="1:2" ht="12.75">
      <c r="A19" s="11" t="s">
        <v>16</v>
      </c>
      <c r="B19" s="9"/>
    </row>
    <row r="20" spans="1:2" ht="12.75">
      <c r="A20" s="3"/>
      <c r="B20" s="9"/>
    </row>
    <row r="21" spans="1:2" ht="12.75">
      <c r="A21" s="3" t="s">
        <v>17</v>
      </c>
      <c r="B21" s="9"/>
    </row>
    <row r="22" spans="1:2" ht="12.75">
      <c r="A22" s="3"/>
      <c r="B22" s="9"/>
    </row>
    <row r="23" spans="1:2" ht="12.75">
      <c r="A23" s="20" t="s">
        <v>75</v>
      </c>
      <c r="B23" s="9"/>
    </row>
    <row r="24" spans="1:2" ht="12.75">
      <c r="A24" s="3"/>
      <c r="B24" s="9"/>
    </row>
    <row r="25" spans="1:2" ht="38.25">
      <c r="A25" s="17" t="s">
        <v>66</v>
      </c>
      <c r="B25" s="12"/>
    </row>
  </sheetData>
  <sheetProtection/>
  <mergeCells count="1">
    <mergeCell ref="A2:B2"/>
  </mergeCells>
  <printOptions gridLines="1"/>
  <pageMargins left="0.787401575" right="0.787401575" top="0.984251969" bottom="0.984251969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2.28125" style="0" customWidth="1"/>
    <col min="2" max="2" width="28.140625" style="0" customWidth="1"/>
    <col min="3" max="3" width="25.421875" style="6" customWidth="1"/>
  </cols>
  <sheetData>
    <row r="1" spans="1:3" s="5" customFormat="1" ht="12.75">
      <c r="A1" s="76" t="s">
        <v>34</v>
      </c>
      <c r="B1" s="76" t="s">
        <v>35</v>
      </c>
      <c r="C1" s="77" t="s">
        <v>36</v>
      </c>
    </row>
    <row r="2" spans="1:3" ht="12.75">
      <c r="A2" s="78" t="s">
        <v>37</v>
      </c>
      <c r="B2" s="1"/>
      <c r="C2" s="7"/>
    </row>
    <row r="3" spans="1:3" ht="12.75">
      <c r="A3" s="78" t="s">
        <v>38</v>
      </c>
      <c r="B3" s="1"/>
      <c r="C3" s="7"/>
    </row>
    <row r="4" spans="1:3" ht="12.75">
      <c r="A4" s="78" t="s">
        <v>39</v>
      </c>
      <c r="B4" s="1"/>
      <c r="C4" s="7"/>
    </row>
    <row r="5" spans="1:3" ht="12.75">
      <c r="A5" s="78" t="s">
        <v>40</v>
      </c>
      <c r="B5" s="1"/>
      <c r="C5" s="7"/>
    </row>
    <row r="6" spans="1:3" ht="12.75">
      <c r="A6" s="78" t="s">
        <v>41</v>
      </c>
      <c r="B6" s="1"/>
      <c r="C6" s="7"/>
    </row>
    <row r="7" spans="1:3" ht="12.75">
      <c r="A7" s="78" t="s">
        <v>42</v>
      </c>
      <c r="B7" s="1"/>
      <c r="C7" s="7"/>
    </row>
    <row r="8" spans="1:3" ht="12.75">
      <c r="A8" s="78" t="s">
        <v>43</v>
      </c>
      <c r="B8" s="1"/>
      <c r="C8" s="7"/>
    </row>
    <row r="9" spans="1:3" ht="12.75">
      <c r="A9" s="78" t="s">
        <v>44</v>
      </c>
      <c r="B9" s="1"/>
      <c r="C9" s="7"/>
    </row>
    <row r="10" spans="1:3" ht="12.75">
      <c r="A10" s="78" t="s">
        <v>45</v>
      </c>
      <c r="B10" s="1"/>
      <c r="C10" s="8"/>
    </row>
    <row r="11" spans="1:3" ht="12.75">
      <c r="A11" s="78" t="s">
        <v>46</v>
      </c>
      <c r="B11" s="1"/>
      <c r="C11" s="7"/>
    </row>
    <row r="12" spans="1:3" ht="12.75">
      <c r="A12" s="78" t="s">
        <v>47</v>
      </c>
      <c r="B12" s="1"/>
      <c r="C12" s="7"/>
    </row>
    <row r="13" spans="1:3" ht="12.75">
      <c r="A13" s="78" t="s">
        <v>48</v>
      </c>
      <c r="B13" s="1"/>
      <c r="C13" s="7"/>
    </row>
    <row r="14" spans="1:3" ht="12.75">
      <c r="A14" s="78" t="s">
        <v>49</v>
      </c>
      <c r="B14" s="1"/>
      <c r="C14" s="7"/>
    </row>
    <row r="15" spans="1:3" ht="12.75">
      <c r="A15" s="78" t="s">
        <v>50</v>
      </c>
      <c r="B15" s="1"/>
      <c r="C15" s="7"/>
    </row>
    <row r="16" spans="1:3" ht="12.75">
      <c r="A16" s="78" t="s">
        <v>51</v>
      </c>
      <c r="B16" s="1"/>
      <c r="C16" s="7"/>
    </row>
    <row r="17" spans="1:3" ht="12.75">
      <c r="A17" s="78" t="s">
        <v>52</v>
      </c>
      <c r="B17" s="1"/>
      <c r="C17" s="7"/>
    </row>
    <row r="18" spans="1:3" ht="12.75">
      <c r="A18" s="78" t="s">
        <v>53</v>
      </c>
      <c r="B18" s="1"/>
      <c r="C18" s="7"/>
    </row>
    <row r="19" spans="1:3" ht="12.75">
      <c r="A19" s="78" t="s">
        <v>54</v>
      </c>
      <c r="B19" s="1"/>
      <c r="C19" s="7"/>
    </row>
    <row r="20" spans="1:3" ht="12.75">
      <c r="A20" s="78" t="s">
        <v>55</v>
      </c>
      <c r="B20" s="1"/>
      <c r="C20" s="7"/>
    </row>
    <row r="21" spans="1:3" ht="12.75">
      <c r="A21" s="78" t="s">
        <v>56</v>
      </c>
      <c r="B21" s="1"/>
      <c r="C21" s="7"/>
    </row>
    <row r="28" ht="12.75">
      <c r="A28" s="13"/>
    </row>
  </sheetData>
  <sheetProtection/>
  <printOptions gridLines="1"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tabSelected="1" zoomScale="90" zoomScaleNormal="90" zoomScalePageLayoutView="0" workbookViewId="0" topLeftCell="A385">
      <selection activeCell="B404" sqref="B404"/>
    </sheetView>
  </sheetViews>
  <sheetFormatPr defaultColWidth="0" defaultRowHeight="12.75"/>
  <cols>
    <col min="1" max="1" width="20.8515625" style="24" customWidth="1"/>
    <col min="2" max="2" width="107.421875" style="25" customWidth="1"/>
    <col min="3" max="3" width="12.7109375" style="22" customWidth="1"/>
    <col min="4" max="4" width="13.7109375" style="26" bestFit="1" customWidth="1"/>
    <col min="5" max="16384" width="0" style="23" hidden="1" customWidth="1"/>
  </cols>
  <sheetData>
    <row r="1" spans="1:4" ht="12.75">
      <c r="A1" s="146"/>
      <c r="B1" s="147"/>
      <c r="C1" s="147"/>
      <c r="D1" s="147"/>
    </row>
    <row r="3" spans="1:4" ht="21.75">
      <c r="A3" s="34" t="s">
        <v>74</v>
      </c>
      <c r="B3" s="35">
        <v>41510</v>
      </c>
      <c r="C3" s="36" t="s">
        <v>59</v>
      </c>
      <c r="D3" s="37" t="s">
        <v>58</v>
      </c>
    </row>
    <row r="4" spans="1:4" ht="19.5" customHeight="1">
      <c r="A4" s="38" t="s">
        <v>18</v>
      </c>
      <c r="B4" s="39" t="s">
        <v>110</v>
      </c>
      <c r="C4" s="122">
        <v>0.41944444444444445</v>
      </c>
      <c r="D4" s="41" t="s">
        <v>97</v>
      </c>
    </row>
    <row r="5" spans="1:4" ht="19.5" customHeight="1">
      <c r="A5" s="38" t="s">
        <v>21</v>
      </c>
      <c r="B5" s="39" t="s">
        <v>110</v>
      </c>
      <c r="C5" s="41" t="s">
        <v>98</v>
      </c>
      <c r="D5" s="41" t="s">
        <v>99</v>
      </c>
    </row>
    <row r="6" spans="1:4" ht="19.5" customHeight="1">
      <c r="A6" s="42" t="s">
        <v>3</v>
      </c>
      <c r="B6" s="39" t="s">
        <v>100</v>
      </c>
      <c r="C6" s="40"/>
      <c r="D6" s="41"/>
    </row>
    <row r="7" spans="1:4" ht="19.5" customHeight="1">
      <c r="A7" s="42" t="s">
        <v>22</v>
      </c>
      <c r="B7" s="39"/>
      <c r="C7" s="40"/>
      <c r="D7" s="41"/>
    </row>
    <row r="8" spans="1:4" ht="19.5" customHeight="1">
      <c r="A8" s="42" t="s">
        <v>60</v>
      </c>
      <c r="B8" s="39"/>
      <c r="C8" s="40"/>
      <c r="D8" s="41"/>
    </row>
    <row r="9" spans="1:4" ht="19.5" customHeight="1">
      <c r="A9" s="42" t="s">
        <v>19</v>
      </c>
      <c r="B9" s="39"/>
      <c r="C9" s="40"/>
      <c r="D9" s="41"/>
    </row>
    <row r="10" spans="1:4" ht="19.5" customHeight="1">
      <c r="A10" s="42" t="s">
        <v>63</v>
      </c>
      <c r="B10" s="39"/>
      <c r="C10" s="40"/>
      <c r="D10" s="41"/>
    </row>
    <row r="11" spans="1:4" ht="19.5" customHeight="1">
      <c r="A11" s="42" t="s">
        <v>57</v>
      </c>
      <c r="B11" s="39"/>
      <c r="C11" s="40"/>
      <c r="D11" s="41"/>
    </row>
    <row r="12" spans="1:4" ht="40.5">
      <c r="A12" s="42" t="s">
        <v>20</v>
      </c>
      <c r="B12" s="43" t="s">
        <v>101</v>
      </c>
      <c r="C12" s="40"/>
      <c r="D12" s="41"/>
    </row>
    <row r="14" spans="1:4" ht="21.75">
      <c r="A14" s="34" t="s">
        <v>84</v>
      </c>
      <c r="B14" s="35">
        <v>41537</v>
      </c>
      <c r="C14" s="36" t="s">
        <v>59</v>
      </c>
      <c r="D14" s="37" t="s">
        <v>58</v>
      </c>
    </row>
    <row r="15" spans="1:4" ht="21.75">
      <c r="A15" s="38" t="s">
        <v>18</v>
      </c>
      <c r="B15" s="39" t="s">
        <v>103</v>
      </c>
      <c r="C15" s="41" t="s">
        <v>104</v>
      </c>
      <c r="D15" s="41" t="s">
        <v>99</v>
      </c>
    </row>
    <row r="16" spans="1:4" ht="21.75">
      <c r="A16" s="38" t="s">
        <v>21</v>
      </c>
      <c r="B16" s="39" t="s">
        <v>103</v>
      </c>
      <c r="C16" s="41" t="s">
        <v>104</v>
      </c>
      <c r="D16" s="41" t="s">
        <v>105</v>
      </c>
    </row>
    <row r="17" spans="1:4" ht="21.75">
      <c r="A17" s="42" t="s">
        <v>3</v>
      </c>
      <c r="B17" s="39" t="s">
        <v>106</v>
      </c>
      <c r="C17" s="40"/>
      <c r="D17" s="41"/>
    </row>
    <row r="18" spans="1:4" ht="21.75">
      <c r="A18" s="42" t="s">
        <v>22</v>
      </c>
      <c r="B18" s="39" t="s">
        <v>107</v>
      </c>
      <c r="C18" s="40"/>
      <c r="D18" s="41"/>
    </row>
    <row r="19" spans="1:4" ht="21.75">
      <c r="A19" s="42" t="s">
        <v>60</v>
      </c>
      <c r="B19" s="39" t="s">
        <v>108</v>
      </c>
      <c r="C19" s="40"/>
      <c r="D19" s="41"/>
    </row>
    <row r="20" spans="1:4" ht="21.75">
      <c r="A20" s="42" t="s">
        <v>19</v>
      </c>
      <c r="B20" s="39"/>
      <c r="C20" s="40"/>
      <c r="D20" s="41"/>
    </row>
    <row r="21" spans="1:4" ht="21.75">
      <c r="A21" s="42" t="s">
        <v>63</v>
      </c>
      <c r="B21" s="39"/>
      <c r="C21" s="40"/>
      <c r="D21" s="41"/>
    </row>
    <row r="22" spans="1:4" ht="19.5" customHeight="1">
      <c r="A22" s="42" t="s">
        <v>57</v>
      </c>
      <c r="B22" s="39"/>
      <c r="C22" s="40"/>
      <c r="D22" s="41"/>
    </row>
    <row r="23" spans="1:4" ht="81">
      <c r="A23" s="42" t="s">
        <v>20</v>
      </c>
      <c r="B23" s="43" t="s">
        <v>109</v>
      </c>
      <c r="C23" s="40"/>
      <c r="D23" s="41"/>
    </row>
    <row r="25" spans="1:4" ht="21.75">
      <c r="A25" s="34" t="s">
        <v>111</v>
      </c>
      <c r="B25" s="35">
        <v>41572</v>
      </c>
      <c r="C25" s="36" t="s">
        <v>59</v>
      </c>
      <c r="D25" s="37" t="s">
        <v>58</v>
      </c>
    </row>
    <row r="26" spans="1:4" ht="21.75">
      <c r="A26" s="38" t="s">
        <v>112</v>
      </c>
      <c r="B26" s="39" t="s">
        <v>113</v>
      </c>
      <c r="C26" s="41"/>
      <c r="D26" s="41"/>
    </row>
    <row r="27" spans="1:4" ht="21.75">
      <c r="A27" s="38" t="s">
        <v>114</v>
      </c>
      <c r="B27" s="125" t="s">
        <v>115</v>
      </c>
      <c r="C27" s="41"/>
      <c r="D27" s="41"/>
    </row>
    <row r="28" spans="1:4" ht="21.75">
      <c r="A28" s="38" t="s">
        <v>116</v>
      </c>
      <c r="B28" s="126" t="s">
        <v>117</v>
      </c>
      <c r="C28" s="41"/>
      <c r="D28" s="41"/>
    </row>
    <row r="29" spans="1:4" ht="21.75">
      <c r="A29" s="38"/>
      <c r="B29" s="39"/>
      <c r="C29" s="41"/>
      <c r="D29" s="41"/>
    </row>
    <row r="30" spans="1:4" ht="21.75">
      <c r="A30" s="38" t="s">
        <v>18</v>
      </c>
      <c r="B30" s="39" t="s">
        <v>119</v>
      </c>
      <c r="C30" s="41" t="s">
        <v>127</v>
      </c>
      <c r="D30" s="41" t="s">
        <v>128</v>
      </c>
    </row>
    <row r="31" spans="1:4" ht="21.75">
      <c r="A31" s="38" t="s">
        <v>21</v>
      </c>
      <c r="B31" s="39" t="s">
        <v>120</v>
      </c>
      <c r="C31" s="41" t="s">
        <v>129</v>
      </c>
      <c r="D31" s="41" t="s">
        <v>130</v>
      </c>
    </row>
    <row r="32" spans="1:4" ht="21.75">
      <c r="A32" s="38" t="s">
        <v>118</v>
      </c>
      <c r="B32" s="39" t="s">
        <v>121</v>
      </c>
      <c r="C32" s="41" t="s">
        <v>129</v>
      </c>
      <c r="D32" s="41" t="s">
        <v>131</v>
      </c>
    </row>
    <row r="33" spans="1:4" ht="21.75">
      <c r="A33" s="38"/>
      <c r="B33" s="43" t="s">
        <v>140</v>
      </c>
      <c r="C33" s="41"/>
      <c r="D33" s="41"/>
    </row>
    <row r="34" spans="1:4" ht="21.75">
      <c r="A34" s="38" t="s">
        <v>122</v>
      </c>
      <c r="B34" s="39" t="s">
        <v>119</v>
      </c>
      <c r="C34" s="41" t="s">
        <v>132</v>
      </c>
      <c r="D34" s="41" t="s">
        <v>133</v>
      </c>
    </row>
    <row r="35" spans="1:4" ht="21.75">
      <c r="A35" s="38" t="s">
        <v>123</v>
      </c>
      <c r="B35" s="39" t="s">
        <v>121</v>
      </c>
      <c r="C35" s="41" t="s">
        <v>134</v>
      </c>
      <c r="D35" s="41" t="s">
        <v>135</v>
      </c>
    </row>
    <row r="36" spans="1:4" ht="21.75">
      <c r="A36" s="38" t="s">
        <v>124</v>
      </c>
      <c r="B36" s="39" t="s">
        <v>120</v>
      </c>
      <c r="C36" s="41" t="s">
        <v>128</v>
      </c>
      <c r="D36" s="41" t="s">
        <v>128</v>
      </c>
    </row>
    <row r="37" spans="1:4" ht="21.75">
      <c r="A37" s="38"/>
      <c r="B37" s="39"/>
      <c r="C37" s="41"/>
      <c r="D37" s="41"/>
    </row>
    <row r="38" spans="1:4" ht="21.75">
      <c r="A38" s="38" t="s">
        <v>125</v>
      </c>
      <c r="B38" s="39" t="s">
        <v>126</v>
      </c>
      <c r="C38" s="41" t="s">
        <v>136</v>
      </c>
      <c r="D38" s="41" t="s">
        <v>129</v>
      </c>
    </row>
    <row r="39" spans="1:4" ht="40.5">
      <c r="A39" s="42" t="s">
        <v>3</v>
      </c>
      <c r="B39" s="39" t="s">
        <v>137</v>
      </c>
      <c r="C39" s="40"/>
      <c r="D39" s="41"/>
    </row>
    <row r="40" spans="1:4" ht="21.75">
      <c r="A40" s="42" t="s">
        <v>22</v>
      </c>
      <c r="B40" s="39"/>
      <c r="C40" s="40"/>
      <c r="D40" s="41"/>
    </row>
    <row r="41" spans="1:4" ht="21.75">
      <c r="A41" s="42" t="s">
        <v>60</v>
      </c>
      <c r="B41" s="39" t="s">
        <v>138</v>
      </c>
      <c r="C41" s="40"/>
      <c r="D41" s="41"/>
    </row>
    <row r="42" spans="1:4" ht="21.75">
      <c r="A42" s="42" t="s">
        <v>19</v>
      </c>
      <c r="B42" s="39"/>
      <c r="C42" s="40"/>
      <c r="D42" s="41"/>
    </row>
    <row r="43" spans="1:4" ht="21.75">
      <c r="A43" s="42" t="s">
        <v>63</v>
      </c>
      <c r="B43" s="39"/>
      <c r="C43" s="40"/>
      <c r="D43" s="41"/>
    </row>
    <row r="44" spans="1:4" ht="19.5" customHeight="1">
      <c r="A44" s="42" t="s">
        <v>57</v>
      </c>
      <c r="B44" s="39"/>
      <c r="C44" s="40"/>
      <c r="D44" s="41"/>
    </row>
    <row r="45" spans="1:4" ht="81">
      <c r="A45" s="42" t="s">
        <v>20</v>
      </c>
      <c r="B45" s="43" t="s">
        <v>139</v>
      </c>
      <c r="C45" s="40"/>
      <c r="D45" s="41"/>
    </row>
    <row r="47" spans="1:4" ht="21.75">
      <c r="A47" s="34" t="s">
        <v>145</v>
      </c>
      <c r="B47" s="35">
        <v>41579</v>
      </c>
      <c r="C47" s="36" t="s">
        <v>59</v>
      </c>
      <c r="D47" s="37" t="s">
        <v>58</v>
      </c>
    </row>
    <row r="48" spans="1:4" ht="21.75">
      <c r="A48" s="38" t="s">
        <v>18</v>
      </c>
      <c r="B48" s="39" t="s">
        <v>146</v>
      </c>
      <c r="C48" s="41" t="s">
        <v>153</v>
      </c>
      <c r="D48" s="41" t="s">
        <v>129</v>
      </c>
    </row>
    <row r="49" spans="1:4" ht="21.75">
      <c r="A49" s="38" t="s">
        <v>21</v>
      </c>
      <c r="B49" s="39" t="s">
        <v>146</v>
      </c>
      <c r="C49" s="41" t="s">
        <v>154</v>
      </c>
      <c r="D49" s="127" t="s">
        <v>155</v>
      </c>
    </row>
    <row r="50" spans="1:4" ht="21.75">
      <c r="A50" s="38" t="s">
        <v>118</v>
      </c>
      <c r="B50" s="39" t="s">
        <v>147</v>
      </c>
      <c r="C50" s="41" t="s">
        <v>136</v>
      </c>
      <c r="D50" s="127" t="s">
        <v>155</v>
      </c>
    </row>
    <row r="51" spans="1:4" ht="21.75">
      <c r="A51" s="42" t="s">
        <v>3</v>
      </c>
      <c r="B51" s="39" t="s">
        <v>148</v>
      </c>
      <c r="C51" s="40"/>
      <c r="D51" s="41"/>
    </row>
    <row r="52" spans="1:4" ht="21.75">
      <c r="A52" s="42" t="s">
        <v>22</v>
      </c>
      <c r="B52" s="39" t="s">
        <v>149</v>
      </c>
      <c r="C52" s="40"/>
      <c r="D52" s="41"/>
    </row>
    <row r="53" spans="1:4" ht="21.75">
      <c r="A53" s="42" t="s">
        <v>60</v>
      </c>
      <c r="B53" s="39" t="s">
        <v>150</v>
      </c>
      <c r="C53" s="40"/>
      <c r="D53" s="41"/>
    </row>
    <row r="54" spans="1:4" ht="21.75">
      <c r="A54" s="42" t="s">
        <v>19</v>
      </c>
      <c r="B54" s="39"/>
      <c r="C54" s="40"/>
      <c r="D54" s="41"/>
    </row>
    <row r="55" spans="1:4" ht="21.75">
      <c r="A55" s="42" t="s">
        <v>63</v>
      </c>
      <c r="B55" s="39" t="s">
        <v>151</v>
      </c>
      <c r="C55" s="40"/>
      <c r="D55" s="41"/>
    </row>
    <row r="56" spans="1:4" ht="19.5" customHeight="1">
      <c r="A56" s="42" t="s">
        <v>57</v>
      </c>
      <c r="B56" s="39" t="s">
        <v>152</v>
      </c>
      <c r="C56" s="40"/>
      <c r="D56" s="41"/>
    </row>
    <row r="57" spans="1:4" ht="60.75">
      <c r="A57" s="42" t="s">
        <v>20</v>
      </c>
      <c r="B57" s="43" t="s">
        <v>156</v>
      </c>
      <c r="C57" s="40"/>
      <c r="D57" s="41"/>
    </row>
    <row r="59" spans="1:4" ht="21.75">
      <c r="A59" s="34" t="s">
        <v>157</v>
      </c>
      <c r="B59" s="35">
        <v>41586</v>
      </c>
      <c r="C59" s="36" t="s">
        <v>59</v>
      </c>
      <c r="D59" s="37" t="s">
        <v>58</v>
      </c>
    </row>
    <row r="60" spans="1:4" ht="21.75">
      <c r="A60" s="38" t="s">
        <v>18</v>
      </c>
      <c r="B60" s="39" t="s">
        <v>158</v>
      </c>
      <c r="C60" s="41" t="s">
        <v>160</v>
      </c>
      <c r="D60" s="41" t="s">
        <v>129</v>
      </c>
    </row>
    <row r="61" spans="1:4" ht="21.75">
      <c r="A61" s="38" t="s">
        <v>21</v>
      </c>
      <c r="B61" s="39" t="s">
        <v>158</v>
      </c>
      <c r="C61" s="41" t="s">
        <v>153</v>
      </c>
      <c r="D61" s="127" t="s">
        <v>99</v>
      </c>
    </row>
    <row r="62" spans="1:4" ht="21.75">
      <c r="A62" s="38" t="s">
        <v>118</v>
      </c>
      <c r="B62" s="39" t="s">
        <v>159</v>
      </c>
      <c r="C62" s="41" t="s">
        <v>161</v>
      </c>
      <c r="D62" s="127" t="s">
        <v>97</v>
      </c>
    </row>
    <row r="63" spans="1:4" ht="21.75">
      <c r="A63" s="42" t="s">
        <v>3</v>
      </c>
      <c r="B63" s="39" t="s">
        <v>162</v>
      </c>
      <c r="C63" s="40"/>
      <c r="D63" s="41"/>
    </row>
    <row r="64" spans="1:4" ht="21.75">
      <c r="A64" s="42" t="s">
        <v>22</v>
      </c>
      <c r="B64" s="39"/>
      <c r="C64" s="40"/>
      <c r="D64" s="41"/>
    </row>
    <row r="65" spans="1:4" ht="21.75">
      <c r="A65" s="42" t="s">
        <v>60</v>
      </c>
      <c r="B65" s="39" t="s">
        <v>163</v>
      </c>
      <c r="C65" s="40"/>
      <c r="D65" s="41"/>
    </row>
    <row r="66" spans="1:4" ht="21.75">
      <c r="A66" s="42" t="s">
        <v>19</v>
      </c>
      <c r="B66" s="39"/>
      <c r="C66" s="40"/>
      <c r="D66" s="41"/>
    </row>
    <row r="67" spans="1:4" ht="21.75">
      <c r="A67" s="42" t="s">
        <v>63</v>
      </c>
      <c r="B67" s="39"/>
      <c r="C67" s="40"/>
      <c r="D67" s="41"/>
    </row>
    <row r="68" spans="1:4" ht="43.5">
      <c r="A68" s="42" t="s">
        <v>57</v>
      </c>
      <c r="B68" s="43" t="s">
        <v>164</v>
      </c>
      <c r="C68" s="40"/>
      <c r="D68" s="41"/>
    </row>
    <row r="69" spans="1:4" ht="121.5">
      <c r="A69" s="42" t="s">
        <v>20</v>
      </c>
      <c r="B69" s="43" t="s">
        <v>165</v>
      </c>
      <c r="C69" s="40"/>
      <c r="D69" s="41"/>
    </row>
    <row r="71" spans="1:4" ht="21.75">
      <c r="A71" s="34" t="s">
        <v>166</v>
      </c>
      <c r="B71" s="35">
        <v>41593</v>
      </c>
      <c r="C71" s="36" t="s">
        <v>59</v>
      </c>
      <c r="D71" s="37" t="s">
        <v>58</v>
      </c>
    </row>
    <row r="72" spans="1:4" ht="21.75">
      <c r="A72" s="38" t="s">
        <v>18</v>
      </c>
      <c r="B72" s="39" t="s">
        <v>167</v>
      </c>
      <c r="C72" s="41" t="s">
        <v>168</v>
      </c>
      <c r="D72" s="41" t="s">
        <v>129</v>
      </c>
    </row>
    <row r="73" spans="1:4" ht="21.75">
      <c r="A73" s="38"/>
      <c r="B73" s="39"/>
      <c r="C73" s="41"/>
      <c r="D73" s="41"/>
    </row>
    <row r="74" spans="1:4" ht="21.75">
      <c r="A74" s="38" t="s">
        <v>112</v>
      </c>
      <c r="B74" s="126" t="s">
        <v>169</v>
      </c>
      <c r="C74" s="41"/>
      <c r="D74" s="41"/>
    </row>
    <row r="75" spans="1:4" ht="21.75">
      <c r="A75" s="38" t="s">
        <v>114</v>
      </c>
      <c r="B75" s="39" t="s">
        <v>170</v>
      </c>
      <c r="C75" s="41"/>
      <c r="D75" s="41"/>
    </row>
    <row r="76" spans="1:4" ht="21.75">
      <c r="A76" s="38" t="s">
        <v>116</v>
      </c>
      <c r="B76" s="125" t="s">
        <v>171</v>
      </c>
      <c r="C76" s="41"/>
      <c r="D76" s="41"/>
    </row>
    <row r="77" spans="1:4" ht="21.75">
      <c r="A77" s="38" t="s">
        <v>21</v>
      </c>
      <c r="B77" s="39" t="s">
        <v>172</v>
      </c>
      <c r="C77" s="41" t="s">
        <v>175</v>
      </c>
      <c r="D77" s="127" t="s">
        <v>176</v>
      </c>
    </row>
    <row r="78" spans="1:4" ht="21.75">
      <c r="A78" s="38" t="s">
        <v>118</v>
      </c>
      <c r="B78" s="39" t="s">
        <v>173</v>
      </c>
      <c r="C78" s="41" t="s">
        <v>177</v>
      </c>
      <c r="D78" s="127" t="s">
        <v>133</v>
      </c>
    </row>
    <row r="79" spans="1:4" ht="21.75">
      <c r="A79" s="38" t="s">
        <v>122</v>
      </c>
      <c r="B79" s="39" t="s">
        <v>174</v>
      </c>
      <c r="C79" s="41" t="s">
        <v>178</v>
      </c>
      <c r="D79" s="127" t="s">
        <v>179</v>
      </c>
    </row>
    <row r="80" spans="1:4" ht="21.75">
      <c r="A80" s="38"/>
      <c r="B80" s="39"/>
      <c r="C80" s="41"/>
      <c r="D80" s="127"/>
    </row>
    <row r="81" spans="1:4" ht="21.75">
      <c r="A81" s="38" t="s">
        <v>112</v>
      </c>
      <c r="B81" s="125" t="s">
        <v>182</v>
      </c>
      <c r="C81" s="41"/>
      <c r="D81" s="127"/>
    </row>
    <row r="82" spans="1:4" ht="21.75">
      <c r="A82" s="38" t="s">
        <v>114</v>
      </c>
      <c r="B82" s="126" t="s">
        <v>183</v>
      </c>
      <c r="C82" s="41"/>
      <c r="D82" s="127"/>
    </row>
    <row r="83" spans="1:4" ht="21.75">
      <c r="A83" s="38" t="s">
        <v>116</v>
      </c>
      <c r="B83" s="39" t="s">
        <v>184</v>
      </c>
      <c r="C83" s="41"/>
      <c r="D83" s="127"/>
    </row>
    <row r="84" spans="1:4" ht="21.75">
      <c r="A84" s="38" t="s">
        <v>123</v>
      </c>
      <c r="B84" s="39" t="s">
        <v>172</v>
      </c>
      <c r="C84" s="41" t="s">
        <v>186</v>
      </c>
      <c r="D84" s="127" t="s">
        <v>187</v>
      </c>
    </row>
    <row r="85" spans="1:4" ht="21.75">
      <c r="A85" s="38" t="s">
        <v>124</v>
      </c>
      <c r="B85" s="39" t="s">
        <v>174</v>
      </c>
      <c r="C85" s="41" t="s">
        <v>188</v>
      </c>
      <c r="D85" s="127" t="s">
        <v>131</v>
      </c>
    </row>
    <row r="86" spans="1:4" ht="21.75">
      <c r="A86" s="38" t="s">
        <v>125</v>
      </c>
      <c r="B86" s="39" t="s">
        <v>185</v>
      </c>
      <c r="C86" s="41" t="s">
        <v>176</v>
      </c>
      <c r="D86" s="127" t="s">
        <v>189</v>
      </c>
    </row>
    <row r="87" spans="1:4" ht="21.75">
      <c r="A87" s="38"/>
      <c r="B87" s="39"/>
      <c r="C87" s="41"/>
      <c r="D87" s="127"/>
    </row>
    <row r="88" spans="1:4" ht="21.75">
      <c r="A88" s="38" t="s">
        <v>180</v>
      </c>
      <c r="B88" s="39" t="s">
        <v>181</v>
      </c>
      <c r="C88" s="41" t="s">
        <v>190</v>
      </c>
      <c r="D88" s="127" t="s">
        <v>105</v>
      </c>
    </row>
    <row r="89" spans="1:4" ht="21.75">
      <c r="A89" s="42" t="s">
        <v>3</v>
      </c>
      <c r="B89" s="39" t="s">
        <v>191</v>
      </c>
      <c r="C89" s="40"/>
      <c r="D89" s="41"/>
    </row>
    <row r="90" spans="1:4" ht="21.75">
      <c r="A90" s="42" t="s">
        <v>22</v>
      </c>
      <c r="B90" s="39" t="s">
        <v>192</v>
      </c>
      <c r="C90" s="40"/>
      <c r="D90" s="41"/>
    </row>
    <row r="91" spans="1:4" ht="21.75">
      <c r="A91" s="42" t="s">
        <v>60</v>
      </c>
      <c r="B91" s="39" t="s">
        <v>193</v>
      </c>
      <c r="C91" s="40"/>
      <c r="D91" s="41"/>
    </row>
    <row r="92" spans="1:4" ht="21.75">
      <c r="A92" s="42" t="s">
        <v>19</v>
      </c>
      <c r="B92" s="39"/>
      <c r="C92" s="40"/>
      <c r="D92" s="41"/>
    </row>
    <row r="93" spans="1:4" ht="21.75">
      <c r="A93" s="42" t="s">
        <v>63</v>
      </c>
      <c r="B93" s="39"/>
      <c r="C93" s="40"/>
      <c r="D93" s="41"/>
    </row>
    <row r="94" spans="1:4" ht="23.25" customHeight="1">
      <c r="A94" s="42" t="s">
        <v>57</v>
      </c>
      <c r="B94" s="43"/>
      <c r="C94" s="40"/>
      <c r="D94" s="41"/>
    </row>
    <row r="95" spans="1:4" ht="81">
      <c r="A95" s="42" t="s">
        <v>20</v>
      </c>
      <c r="B95" s="43" t="s">
        <v>195</v>
      </c>
      <c r="C95" s="40"/>
      <c r="D95" s="41"/>
    </row>
    <row r="97" spans="1:4" ht="21.75">
      <c r="A97" s="34" t="s">
        <v>196</v>
      </c>
      <c r="B97" s="35">
        <v>41600</v>
      </c>
      <c r="C97" s="36" t="s">
        <v>59</v>
      </c>
      <c r="D97" s="37" t="s">
        <v>58</v>
      </c>
    </row>
    <row r="98" spans="1:4" ht="21.75">
      <c r="A98" s="38" t="s">
        <v>112</v>
      </c>
      <c r="B98" s="125" t="s">
        <v>197</v>
      </c>
      <c r="C98" s="41"/>
      <c r="D98" s="41"/>
    </row>
    <row r="99" spans="1:4" ht="21.75">
      <c r="A99" s="38" t="s">
        <v>114</v>
      </c>
      <c r="B99" s="128" t="s">
        <v>198</v>
      </c>
      <c r="C99" s="41"/>
      <c r="D99" s="41"/>
    </row>
    <row r="100" spans="1:4" ht="21.75">
      <c r="A100" s="38" t="s">
        <v>116</v>
      </c>
      <c r="B100" s="129" t="s">
        <v>199</v>
      </c>
      <c r="C100" s="41"/>
      <c r="D100" s="41"/>
    </row>
    <row r="101" spans="1:4" ht="21.75">
      <c r="A101" s="38" t="s">
        <v>18</v>
      </c>
      <c r="B101" s="128" t="s">
        <v>200</v>
      </c>
      <c r="C101" s="41" t="s">
        <v>203</v>
      </c>
      <c r="D101" s="41" t="s">
        <v>135</v>
      </c>
    </row>
    <row r="102" spans="1:4" ht="21.75">
      <c r="A102" s="38" t="s">
        <v>21</v>
      </c>
      <c r="B102" s="39" t="s">
        <v>201</v>
      </c>
      <c r="C102" s="41" t="s">
        <v>204</v>
      </c>
      <c r="D102" s="127" t="s">
        <v>205</v>
      </c>
    </row>
    <row r="103" spans="1:4" ht="21.75">
      <c r="A103" s="38" t="s">
        <v>118</v>
      </c>
      <c r="B103" s="39" t="s">
        <v>202</v>
      </c>
      <c r="C103" s="41" t="s">
        <v>207</v>
      </c>
      <c r="D103" s="127" t="s">
        <v>206</v>
      </c>
    </row>
    <row r="104" spans="1:4" ht="21.75">
      <c r="A104" s="38"/>
      <c r="B104" s="39"/>
      <c r="C104" s="41"/>
      <c r="D104" s="127"/>
    </row>
    <row r="105" spans="1:4" ht="21.75">
      <c r="A105" s="38" t="s">
        <v>122</v>
      </c>
      <c r="B105" s="39" t="s">
        <v>208</v>
      </c>
      <c r="C105" s="41" t="s">
        <v>136</v>
      </c>
      <c r="D105" s="127" t="s">
        <v>209</v>
      </c>
    </row>
    <row r="106" spans="1:4" ht="21.75" customHeight="1">
      <c r="A106" s="38" t="s">
        <v>123</v>
      </c>
      <c r="B106" s="39" t="s">
        <v>208</v>
      </c>
      <c r="C106" s="41" t="s">
        <v>190</v>
      </c>
      <c r="D106" s="127" t="s">
        <v>105</v>
      </c>
    </row>
    <row r="107" spans="1:4" ht="21.75">
      <c r="A107" s="42" t="s">
        <v>3</v>
      </c>
      <c r="B107" s="39" t="s">
        <v>210</v>
      </c>
      <c r="C107" s="40"/>
      <c r="D107" s="41"/>
    </row>
    <row r="108" spans="1:4" ht="21.75">
      <c r="A108" s="42" t="s">
        <v>22</v>
      </c>
      <c r="B108" s="39" t="s">
        <v>211</v>
      </c>
      <c r="C108" s="40"/>
      <c r="D108" s="41"/>
    </row>
    <row r="109" spans="1:4" ht="21.75">
      <c r="A109" s="42" t="s">
        <v>60</v>
      </c>
      <c r="B109" s="39" t="s">
        <v>212</v>
      </c>
      <c r="C109" s="40"/>
      <c r="D109" s="41"/>
    </row>
    <row r="110" spans="1:4" ht="21.75">
      <c r="A110" s="42" t="s">
        <v>19</v>
      </c>
      <c r="B110" s="39"/>
      <c r="C110" s="40"/>
      <c r="D110" s="41"/>
    </row>
    <row r="111" spans="1:4" ht="21.75">
      <c r="A111" s="42" t="s">
        <v>63</v>
      </c>
      <c r="B111" s="39"/>
      <c r="C111" s="40"/>
      <c r="D111" s="41"/>
    </row>
    <row r="112" spans="1:4" ht="21" customHeight="1">
      <c r="A112" s="42" t="s">
        <v>57</v>
      </c>
      <c r="B112" s="43" t="s">
        <v>213</v>
      </c>
      <c r="C112" s="40"/>
      <c r="D112" s="41"/>
    </row>
    <row r="113" spans="1:4" ht="60.75">
      <c r="A113" s="42" t="s">
        <v>20</v>
      </c>
      <c r="B113" s="43" t="s">
        <v>217</v>
      </c>
      <c r="C113" s="40"/>
      <c r="D113" s="41"/>
    </row>
    <row r="115" spans="1:4" ht="21.75">
      <c r="A115" s="34" t="s">
        <v>218</v>
      </c>
      <c r="B115" s="35">
        <v>41607</v>
      </c>
      <c r="C115" s="36" t="s">
        <v>59</v>
      </c>
      <c r="D115" s="37" t="s">
        <v>58</v>
      </c>
    </row>
    <row r="116" spans="1:4" ht="21.75">
      <c r="A116" s="38" t="s">
        <v>18</v>
      </c>
      <c r="B116" s="125" t="s">
        <v>219</v>
      </c>
      <c r="C116" s="41" t="s">
        <v>154</v>
      </c>
      <c r="D116" s="41" t="s">
        <v>177</v>
      </c>
    </row>
    <row r="117" spans="1:4" ht="21.75">
      <c r="A117" s="38"/>
      <c r="B117" s="125"/>
      <c r="C117" s="41"/>
      <c r="D117" s="41"/>
    </row>
    <row r="118" spans="1:4" ht="21.75">
      <c r="A118" s="38" t="s">
        <v>112</v>
      </c>
      <c r="B118" s="126" t="s">
        <v>221</v>
      </c>
      <c r="C118" s="41"/>
      <c r="D118" s="41"/>
    </row>
    <row r="119" spans="1:4" ht="20.25" customHeight="1">
      <c r="A119" s="38" t="s">
        <v>114</v>
      </c>
      <c r="B119" s="125" t="s">
        <v>220</v>
      </c>
      <c r="C119" s="41"/>
      <c r="D119" s="41"/>
    </row>
    <row r="120" spans="1:4" ht="22.5" customHeight="1">
      <c r="A120" s="38" t="s">
        <v>116</v>
      </c>
      <c r="B120" s="128" t="s">
        <v>222</v>
      </c>
      <c r="C120" s="41"/>
      <c r="D120" s="41"/>
    </row>
    <row r="121" spans="1:4" ht="21.75">
      <c r="A121" s="38" t="s">
        <v>21</v>
      </c>
      <c r="B121" s="128" t="s">
        <v>223</v>
      </c>
      <c r="C121" s="41" t="s">
        <v>203</v>
      </c>
      <c r="D121" s="41" t="s">
        <v>135</v>
      </c>
    </row>
    <row r="122" spans="1:4" ht="21.75">
      <c r="A122" s="38" t="s">
        <v>118</v>
      </c>
      <c r="B122" s="39" t="s">
        <v>224</v>
      </c>
      <c r="C122" s="41" t="s">
        <v>226</v>
      </c>
      <c r="D122" s="127" t="s">
        <v>226</v>
      </c>
    </row>
    <row r="123" spans="1:4" ht="21.75">
      <c r="A123" s="38" t="s">
        <v>122</v>
      </c>
      <c r="B123" s="39" t="s">
        <v>225</v>
      </c>
      <c r="C123" s="41" t="s">
        <v>186</v>
      </c>
      <c r="D123" s="127" t="s">
        <v>155</v>
      </c>
    </row>
    <row r="124" spans="1:4" ht="21.75">
      <c r="A124" s="38"/>
      <c r="B124" s="39"/>
      <c r="C124" s="41"/>
      <c r="D124" s="127"/>
    </row>
    <row r="125" spans="1:4" ht="21.75">
      <c r="A125" s="38" t="s">
        <v>123</v>
      </c>
      <c r="B125" s="39" t="s">
        <v>227</v>
      </c>
      <c r="C125" s="41" t="s">
        <v>168</v>
      </c>
      <c r="D125" s="127" t="s">
        <v>209</v>
      </c>
    </row>
    <row r="126" spans="1:4" ht="21.75">
      <c r="A126" s="38" t="s">
        <v>124</v>
      </c>
      <c r="B126" s="39" t="s">
        <v>227</v>
      </c>
      <c r="C126" s="41" t="s">
        <v>228</v>
      </c>
      <c r="D126" s="127" t="s">
        <v>177</v>
      </c>
    </row>
    <row r="127" spans="1:4" ht="24" customHeight="1">
      <c r="A127" s="42" t="s">
        <v>3</v>
      </c>
      <c r="B127" s="39" t="s">
        <v>229</v>
      </c>
      <c r="C127" s="40"/>
      <c r="D127" s="41"/>
    </row>
    <row r="128" spans="1:4" ht="21.75">
      <c r="A128" s="42" t="s">
        <v>22</v>
      </c>
      <c r="B128" s="39"/>
      <c r="C128" s="40"/>
      <c r="D128" s="41"/>
    </row>
    <row r="129" spans="1:4" ht="21.75">
      <c r="A129" s="42" t="s">
        <v>60</v>
      </c>
      <c r="B129" s="39" t="s">
        <v>230</v>
      </c>
      <c r="C129" s="40"/>
      <c r="D129" s="41"/>
    </row>
    <row r="130" spans="1:4" ht="21.75">
      <c r="A130" s="42" t="s">
        <v>19</v>
      </c>
      <c r="B130" s="39"/>
      <c r="C130" s="40"/>
      <c r="D130" s="41"/>
    </row>
    <row r="131" spans="1:4" ht="21.75">
      <c r="A131" s="42" t="s">
        <v>63</v>
      </c>
      <c r="B131" s="39"/>
      <c r="C131" s="40"/>
      <c r="D131" s="41"/>
    </row>
    <row r="132" spans="1:4" ht="21" customHeight="1">
      <c r="A132" s="42" t="s">
        <v>57</v>
      </c>
      <c r="B132" s="43"/>
      <c r="C132" s="40"/>
      <c r="D132" s="41"/>
    </row>
    <row r="133" spans="1:4" ht="40.5">
      <c r="A133" s="42" t="s">
        <v>20</v>
      </c>
      <c r="B133" s="43" t="s">
        <v>240</v>
      </c>
      <c r="C133" s="40"/>
      <c r="D133" s="41"/>
    </row>
    <row r="135" spans="1:4" ht="21.75">
      <c r="A135" s="132" t="s">
        <v>232</v>
      </c>
      <c r="B135" s="35">
        <v>41609</v>
      </c>
      <c r="C135" s="36" t="s">
        <v>59</v>
      </c>
      <c r="D135" s="37" t="s">
        <v>58</v>
      </c>
    </row>
    <row r="136" spans="1:4" ht="21.75">
      <c r="A136" s="38" t="s">
        <v>18</v>
      </c>
      <c r="B136" s="39" t="s">
        <v>273</v>
      </c>
      <c r="C136" s="41" t="s">
        <v>233</v>
      </c>
      <c r="D136" s="41" t="s">
        <v>234</v>
      </c>
    </row>
    <row r="137" spans="1:4" ht="21.75">
      <c r="A137" s="42" t="s">
        <v>3</v>
      </c>
      <c r="B137" s="39" t="s">
        <v>235</v>
      </c>
      <c r="C137" s="40"/>
      <c r="D137" s="41"/>
    </row>
    <row r="138" spans="1:4" ht="21.75">
      <c r="A138" s="42" t="s">
        <v>22</v>
      </c>
      <c r="B138" s="39"/>
      <c r="C138" s="40"/>
      <c r="D138" s="41"/>
    </row>
    <row r="139" spans="1:4" ht="21.75">
      <c r="A139" s="42" t="s">
        <v>60</v>
      </c>
      <c r="B139" s="39"/>
      <c r="C139" s="40"/>
      <c r="D139" s="41"/>
    </row>
    <row r="140" spans="1:4" ht="21.75">
      <c r="A140" s="42" t="s">
        <v>19</v>
      </c>
      <c r="B140" s="39" t="s">
        <v>238</v>
      </c>
      <c r="C140" s="40"/>
      <c r="D140" s="41"/>
    </row>
    <row r="141" spans="1:4" ht="21.75">
      <c r="A141" s="42" t="s">
        <v>63</v>
      </c>
      <c r="B141" s="39" t="s">
        <v>236</v>
      </c>
      <c r="C141" s="40"/>
      <c r="D141" s="41"/>
    </row>
    <row r="142" spans="1:4" ht="21" customHeight="1">
      <c r="A142" s="42" t="s">
        <v>57</v>
      </c>
      <c r="B142" s="43" t="s">
        <v>237</v>
      </c>
      <c r="C142" s="40"/>
      <c r="D142" s="41"/>
    </row>
    <row r="143" spans="1:4" ht="21.75">
      <c r="A143" s="42" t="s">
        <v>20</v>
      </c>
      <c r="B143" s="43" t="s">
        <v>239</v>
      </c>
      <c r="C143" s="40"/>
      <c r="D143" s="41"/>
    </row>
    <row r="145" spans="1:4" ht="21.75">
      <c r="A145" s="34" t="s">
        <v>241</v>
      </c>
      <c r="B145" s="35">
        <v>41614</v>
      </c>
      <c r="C145" s="36" t="s">
        <v>59</v>
      </c>
      <c r="D145" s="37" t="s">
        <v>58</v>
      </c>
    </row>
    <row r="146" spans="1:4" ht="21.75">
      <c r="A146" s="38" t="s">
        <v>18</v>
      </c>
      <c r="B146" s="128" t="s">
        <v>253</v>
      </c>
      <c r="C146" s="41" t="s">
        <v>136</v>
      </c>
      <c r="D146" s="41" t="s">
        <v>99</v>
      </c>
    </row>
    <row r="147" spans="1:4" ht="21.75">
      <c r="A147" s="38"/>
      <c r="B147" s="125"/>
      <c r="C147" s="41"/>
      <c r="D147" s="41"/>
    </row>
    <row r="148" spans="1:4" ht="21.75">
      <c r="A148" s="38" t="s">
        <v>112</v>
      </c>
      <c r="B148" s="128" t="s">
        <v>254</v>
      </c>
      <c r="C148" s="41"/>
      <c r="D148" s="41"/>
    </row>
    <row r="149" spans="1:4" ht="21.75">
      <c r="A149" s="38" t="s">
        <v>114</v>
      </c>
      <c r="B149" s="128" t="s">
        <v>242</v>
      </c>
      <c r="C149" s="41"/>
      <c r="D149" s="41"/>
    </row>
    <row r="150" spans="1:4" ht="21.75">
      <c r="A150" s="38" t="s">
        <v>116</v>
      </c>
      <c r="B150" s="126" t="s">
        <v>243</v>
      </c>
      <c r="C150" s="41"/>
      <c r="D150" s="41"/>
    </row>
    <row r="151" spans="1:4" ht="21.75">
      <c r="A151" s="38" t="s">
        <v>21</v>
      </c>
      <c r="B151" s="128" t="s">
        <v>244</v>
      </c>
      <c r="C151" s="41" t="s">
        <v>246</v>
      </c>
      <c r="D151" s="41" t="s">
        <v>186</v>
      </c>
    </row>
    <row r="152" spans="1:4" ht="21.75">
      <c r="A152" s="38" t="s">
        <v>118</v>
      </c>
      <c r="B152" s="39" t="s">
        <v>172</v>
      </c>
      <c r="C152" s="41" t="s">
        <v>247</v>
      </c>
      <c r="D152" s="127" t="s">
        <v>135</v>
      </c>
    </row>
    <row r="153" spans="1:4" ht="21.75">
      <c r="A153" s="38" t="s">
        <v>122</v>
      </c>
      <c r="B153" s="39" t="s">
        <v>245</v>
      </c>
      <c r="C153" s="41" t="s">
        <v>248</v>
      </c>
      <c r="D153" s="127" t="s">
        <v>177</v>
      </c>
    </row>
    <row r="154" spans="1:4" ht="21.75">
      <c r="A154" s="38" t="s">
        <v>123</v>
      </c>
      <c r="B154" s="128" t="s">
        <v>244</v>
      </c>
      <c r="C154" s="41" t="s">
        <v>249</v>
      </c>
      <c r="D154" s="127" t="s">
        <v>206</v>
      </c>
    </row>
    <row r="155" spans="1:4" ht="21.75">
      <c r="A155" s="38" t="s">
        <v>124</v>
      </c>
      <c r="B155" s="39" t="s">
        <v>172</v>
      </c>
      <c r="C155" s="41" t="s">
        <v>247</v>
      </c>
      <c r="D155" s="127" t="s">
        <v>250</v>
      </c>
    </row>
    <row r="156" spans="1:4" ht="21.75">
      <c r="A156" s="38" t="s">
        <v>125</v>
      </c>
      <c r="B156" s="39" t="s">
        <v>245</v>
      </c>
      <c r="C156" s="41" t="s">
        <v>203</v>
      </c>
      <c r="D156" s="127" t="s">
        <v>247</v>
      </c>
    </row>
    <row r="157" spans="1:4" ht="21.75">
      <c r="A157" s="38"/>
      <c r="B157" s="39"/>
      <c r="C157" s="41"/>
      <c r="D157" s="127"/>
    </row>
    <row r="158" spans="1:4" ht="21.75">
      <c r="A158" s="38" t="s">
        <v>180</v>
      </c>
      <c r="B158" s="39" t="s">
        <v>255</v>
      </c>
      <c r="C158" s="41" t="s">
        <v>251</v>
      </c>
      <c r="D158" s="127" t="s">
        <v>99</v>
      </c>
    </row>
    <row r="159" spans="1:4" ht="40.5">
      <c r="A159" s="42" t="s">
        <v>3</v>
      </c>
      <c r="B159" s="39" t="s">
        <v>256</v>
      </c>
      <c r="C159" s="40"/>
      <c r="D159" s="41"/>
    </row>
    <row r="160" spans="1:4" ht="21.75">
      <c r="A160" s="42" t="s">
        <v>22</v>
      </c>
      <c r="B160" s="39" t="s">
        <v>107</v>
      </c>
      <c r="C160" s="40"/>
      <c r="D160" s="41"/>
    </row>
    <row r="161" spans="1:4" ht="21.75">
      <c r="A161" s="42" t="s">
        <v>60</v>
      </c>
      <c r="B161" s="39" t="s">
        <v>257</v>
      </c>
      <c r="C161" s="40"/>
      <c r="D161" s="41"/>
    </row>
    <row r="162" spans="1:4" ht="21.75">
      <c r="A162" s="42" t="s">
        <v>19</v>
      </c>
      <c r="B162" s="39"/>
      <c r="C162" s="40"/>
      <c r="D162" s="41"/>
    </row>
    <row r="163" spans="1:4" ht="21.75">
      <c r="A163" s="42" t="s">
        <v>63</v>
      </c>
      <c r="B163" s="39"/>
      <c r="C163" s="40"/>
      <c r="D163" s="41"/>
    </row>
    <row r="164" spans="1:4" ht="24.75" customHeight="1">
      <c r="A164" s="42" t="s">
        <v>57</v>
      </c>
      <c r="B164" s="43" t="s">
        <v>276</v>
      </c>
      <c r="C164" s="40"/>
      <c r="D164" s="41"/>
    </row>
    <row r="165" spans="1:4" ht="21.75">
      <c r="A165" s="42" t="s">
        <v>20</v>
      </c>
      <c r="B165" s="43" t="s">
        <v>252</v>
      </c>
      <c r="C165" s="40"/>
      <c r="D165" s="41"/>
    </row>
    <row r="167" spans="1:4" ht="21.75">
      <c r="A167" s="34" t="s">
        <v>259</v>
      </c>
      <c r="B167" s="35" t="s">
        <v>260</v>
      </c>
      <c r="C167" s="36" t="s">
        <v>59</v>
      </c>
      <c r="D167" s="37" t="s">
        <v>58</v>
      </c>
    </row>
    <row r="168" spans="1:4" ht="21.75">
      <c r="A168" s="38" t="s">
        <v>18</v>
      </c>
      <c r="B168" s="128" t="s">
        <v>261</v>
      </c>
      <c r="C168" s="41" t="s">
        <v>136</v>
      </c>
      <c r="D168" s="41" t="s">
        <v>209</v>
      </c>
    </row>
    <row r="169" spans="1:4" ht="21.75">
      <c r="A169" s="38"/>
      <c r="B169" s="125"/>
      <c r="C169" s="41"/>
      <c r="D169" s="41"/>
    </row>
    <row r="170" spans="1:4" ht="21.75">
      <c r="A170" s="38" t="s">
        <v>112</v>
      </c>
      <c r="B170" s="125" t="s">
        <v>262</v>
      </c>
      <c r="C170" s="41"/>
      <c r="D170" s="41"/>
    </row>
    <row r="171" spans="1:4" ht="21.75">
      <c r="A171" s="38" t="s">
        <v>114</v>
      </c>
      <c r="B171" s="128" t="s">
        <v>263</v>
      </c>
      <c r="C171" s="41"/>
      <c r="D171" s="41"/>
    </row>
    <row r="172" spans="1:4" ht="21.75">
      <c r="A172" s="38" t="s">
        <v>116</v>
      </c>
      <c r="B172" s="126" t="s">
        <v>264</v>
      </c>
      <c r="C172" s="41"/>
      <c r="D172" s="41"/>
    </row>
    <row r="173" spans="1:4" ht="21.75">
      <c r="A173" s="38" t="s">
        <v>21</v>
      </c>
      <c r="B173" s="128" t="s">
        <v>265</v>
      </c>
      <c r="C173" s="41" t="s">
        <v>226</v>
      </c>
      <c r="D173" s="41"/>
    </row>
    <row r="174" spans="1:4" ht="21.75">
      <c r="A174" s="38" t="s">
        <v>118</v>
      </c>
      <c r="B174" s="39" t="s">
        <v>266</v>
      </c>
      <c r="C174" s="41" t="s">
        <v>268</v>
      </c>
      <c r="D174" s="127"/>
    </row>
    <row r="175" spans="1:4" ht="21.75">
      <c r="A175" s="38" t="s">
        <v>122</v>
      </c>
      <c r="B175" s="39" t="s">
        <v>267</v>
      </c>
      <c r="C175" s="41" t="s">
        <v>133</v>
      </c>
      <c r="D175" s="127" t="s">
        <v>250</v>
      </c>
    </row>
    <row r="176" spans="1:4" ht="21.75">
      <c r="A176" s="38" t="s">
        <v>123</v>
      </c>
      <c r="B176" s="128" t="s">
        <v>265</v>
      </c>
      <c r="C176" s="41" t="s">
        <v>247</v>
      </c>
      <c r="D176" s="127"/>
    </row>
    <row r="177" spans="1:4" ht="21.75">
      <c r="A177" s="38" t="s">
        <v>124</v>
      </c>
      <c r="B177" s="39" t="s">
        <v>266</v>
      </c>
      <c r="C177" s="41" t="s">
        <v>134</v>
      </c>
      <c r="D177" s="127"/>
    </row>
    <row r="178" spans="1:4" ht="21.75">
      <c r="A178" s="38" t="s">
        <v>125</v>
      </c>
      <c r="B178" s="39" t="s">
        <v>267</v>
      </c>
      <c r="C178" s="41" t="s">
        <v>246</v>
      </c>
      <c r="D178" s="127"/>
    </row>
    <row r="179" spans="1:4" ht="21.75">
      <c r="A179" s="42" t="s">
        <v>3</v>
      </c>
      <c r="B179" s="39" t="s">
        <v>269</v>
      </c>
      <c r="C179" s="40"/>
      <c r="D179" s="41"/>
    </row>
    <row r="180" spans="1:4" ht="21.75">
      <c r="A180" s="42" t="s">
        <v>22</v>
      </c>
      <c r="B180" s="39" t="s">
        <v>270</v>
      </c>
      <c r="C180" s="40"/>
      <c r="D180" s="41"/>
    </row>
    <row r="181" spans="1:4" ht="21.75">
      <c r="A181" s="42" t="s">
        <v>60</v>
      </c>
      <c r="B181" s="39" t="s">
        <v>271</v>
      </c>
      <c r="C181" s="40"/>
      <c r="D181" s="41"/>
    </row>
    <row r="182" spans="1:4" ht="21.75">
      <c r="A182" s="42" t="s">
        <v>19</v>
      </c>
      <c r="B182" s="39"/>
      <c r="C182" s="40"/>
      <c r="D182" s="41"/>
    </row>
    <row r="183" spans="1:4" ht="21.75">
      <c r="A183" s="42" t="s">
        <v>63</v>
      </c>
      <c r="B183" s="39"/>
      <c r="C183" s="40"/>
      <c r="D183" s="41"/>
    </row>
    <row r="184" spans="1:4" ht="21" customHeight="1">
      <c r="A184" s="42" t="s">
        <v>57</v>
      </c>
      <c r="B184" s="43" t="s">
        <v>272</v>
      </c>
      <c r="C184" s="40"/>
      <c r="D184" s="41"/>
    </row>
    <row r="185" spans="1:4" ht="40.5">
      <c r="A185" s="42" t="s">
        <v>20</v>
      </c>
      <c r="B185" s="43" t="s">
        <v>274</v>
      </c>
      <c r="C185" s="40"/>
      <c r="D185" s="41"/>
    </row>
    <row r="187" spans="1:4" ht="21.75">
      <c r="A187" s="34" t="s">
        <v>277</v>
      </c>
      <c r="B187" s="35">
        <v>41628</v>
      </c>
      <c r="C187" s="36" t="s">
        <v>59</v>
      </c>
      <c r="D187" s="37" t="s">
        <v>58</v>
      </c>
    </row>
    <row r="188" spans="1:4" ht="21.75">
      <c r="A188" s="38" t="s">
        <v>18</v>
      </c>
      <c r="B188" s="39" t="s">
        <v>279</v>
      </c>
      <c r="C188" s="41" t="s">
        <v>154</v>
      </c>
      <c r="D188" s="41" t="s">
        <v>209</v>
      </c>
    </row>
    <row r="189" spans="1:4" ht="21.75">
      <c r="A189" s="38" t="s">
        <v>21</v>
      </c>
      <c r="B189" s="39" t="s">
        <v>280</v>
      </c>
      <c r="C189" s="41" t="s">
        <v>278</v>
      </c>
      <c r="D189" s="41" t="s">
        <v>129</v>
      </c>
    </row>
    <row r="190" spans="1:4" ht="21.75">
      <c r="A190" s="42" t="s">
        <v>3</v>
      </c>
      <c r="B190" s="39" t="s">
        <v>281</v>
      </c>
      <c r="C190" s="40"/>
      <c r="D190" s="41"/>
    </row>
    <row r="191" spans="1:4" ht="21.75">
      <c r="A191" s="42" t="s">
        <v>22</v>
      </c>
      <c r="B191" s="39" t="s">
        <v>282</v>
      </c>
      <c r="C191" s="40"/>
      <c r="D191" s="41"/>
    </row>
    <row r="192" spans="1:4" ht="21.75">
      <c r="A192" s="42" t="s">
        <v>60</v>
      </c>
      <c r="B192" s="39"/>
      <c r="C192" s="40"/>
      <c r="D192" s="41"/>
    </row>
    <row r="193" spans="1:4" ht="21.75">
      <c r="A193" s="42" t="s">
        <v>19</v>
      </c>
      <c r="B193" s="39"/>
      <c r="C193" s="40"/>
      <c r="D193" s="41"/>
    </row>
    <row r="194" spans="1:4" ht="21.75">
      <c r="A194" s="42" t="s">
        <v>63</v>
      </c>
      <c r="B194" s="39"/>
      <c r="C194" s="40"/>
      <c r="D194" s="41"/>
    </row>
    <row r="195" spans="1:4" ht="21" customHeight="1">
      <c r="A195" s="42" t="s">
        <v>57</v>
      </c>
      <c r="B195" s="43"/>
      <c r="C195" s="40"/>
      <c r="D195" s="41"/>
    </row>
    <row r="196" spans="1:4" ht="21.75">
      <c r="A196" s="42" t="s">
        <v>20</v>
      </c>
      <c r="B196" s="43" t="s">
        <v>284</v>
      </c>
      <c r="C196" s="40"/>
      <c r="D196" s="41"/>
    </row>
    <row r="198" spans="1:4" ht="21.75">
      <c r="A198" s="34" t="s">
        <v>286</v>
      </c>
      <c r="B198" s="35">
        <v>41649</v>
      </c>
      <c r="C198" s="36" t="s">
        <v>59</v>
      </c>
      <c r="D198" s="37" t="s">
        <v>58</v>
      </c>
    </row>
    <row r="199" spans="1:4" ht="21.75">
      <c r="A199" s="38" t="s">
        <v>112</v>
      </c>
      <c r="B199" s="128" t="s">
        <v>289</v>
      </c>
      <c r="C199" s="41"/>
      <c r="D199" s="41"/>
    </row>
    <row r="200" spans="1:4" ht="21.75">
      <c r="A200" s="38" t="s">
        <v>114</v>
      </c>
      <c r="B200" s="128" t="s">
        <v>288</v>
      </c>
      <c r="C200" s="41"/>
      <c r="D200" s="41"/>
    </row>
    <row r="201" spans="1:4" ht="21.75">
      <c r="A201" s="38" t="s">
        <v>116</v>
      </c>
      <c r="B201" s="128" t="s">
        <v>287</v>
      </c>
      <c r="C201" s="41"/>
      <c r="D201" s="41"/>
    </row>
    <row r="202" spans="1:2" ht="21.75">
      <c r="A202" s="38"/>
      <c r="B202" s="126"/>
    </row>
    <row r="203" spans="1:4" ht="21.75">
      <c r="A203" s="38" t="s">
        <v>18</v>
      </c>
      <c r="B203" s="128" t="s">
        <v>290</v>
      </c>
      <c r="C203" s="41" t="s">
        <v>301</v>
      </c>
      <c r="D203" s="41" t="s">
        <v>247</v>
      </c>
    </row>
    <row r="204" spans="1:4" ht="21.75">
      <c r="A204" s="38" t="s">
        <v>21</v>
      </c>
      <c r="B204" s="128" t="s">
        <v>291</v>
      </c>
      <c r="C204" s="41" t="s">
        <v>127</v>
      </c>
      <c r="D204" s="41" t="s">
        <v>302</v>
      </c>
    </row>
    <row r="205" spans="1:4" ht="21.75">
      <c r="A205" s="38" t="s">
        <v>118</v>
      </c>
      <c r="B205" s="39" t="s">
        <v>292</v>
      </c>
      <c r="C205" s="41" t="s">
        <v>135</v>
      </c>
      <c r="D205" s="41" t="s">
        <v>179</v>
      </c>
    </row>
    <row r="206" spans="1:4" ht="21.75">
      <c r="A206" s="38" t="s">
        <v>122</v>
      </c>
      <c r="B206" s="39" t="s">
        <v>293</v>
      </c>
      <c r="C206" s="41" t="s">
        <v>176</v>
      </c>
      <c r="D206" s="41" t="s">
        <v>226</v>
      </c>
    </row>
    <row r="207" spans="1:4" ht="21.75">
      <c r="A207" s="38" t="s">
        <v>123</v>
      </c>
      <c r="B207" s="128" t="s">
        <v>295</v>
      </c>
      <c r="C207" s="41" t="s">
        <v>186</v>
      </c>
      <c r="D207" s="41" t="s">
        <v>134</v>
      </c>
    </row>
    <row r="208" spans="1:4" ht="21.75">
      <c r="A208" s="38" t="s">
        <v>124</v>
      </c>
      <c r="B208" s="39" t="s">
        <v>294</v>
      </c>
      <c r="C208" s="41" t="s">
        <v>175</v>
      </c>
      <c r="D208" s="41" t="s">
        <v>303</v>
      </c>
    </row>
    <row r="209" spans="1:4" ht="21.75">
      <c r="A209" s="38" t="s">
        <v>125</v>
      </c>
      <c r="B209" s="39" t="s">
        <v>293</v>
      </c>
      <c r="C209" s="41" t="s">
        <v>209</v>
      </c>
      <c r="D209" s="127" t="s">
        <v>155</v>
      </c>
    </row>
    <row r="210" spans="1:4" ht="21.75">
      <c r="A210" s="38" t="s">
        <v>180</v>
      </c>
      <c r="B210" s="39" t="s">
        <v>299</v>
      </c>
      <c r="C210" s="41" t="s">
        <v>203</v>
      </c>
      <c r="D210" s="41" t="s">
        <v>128</v>
      </c>
    </row>
    <row r="211" spans="1:4" ht="21.75">
      <c r="A211" s="38" t="s">
        <v>296</v>
      </c>
      <c r="B211" s="39" t="s">
        <v>300</v>
      </c>
      <c r="C211" s="41" t="s">
        <v>304</v>
      </c>
      <c r="D211" s="41" t="s">
        <v>128</v>
      </c>
    </row>
    <row r="212" spans="1:4" ht="21.75">
      <c r="A212" s="38" t="s">
        <v>297</v>
      </c>
      <c r="B212" s="39" t="s">
        <v>298</v>
      </c>
      <c r="C212" s="41" t="s">
        <v>136</v>
      </c>
      <c r="D212" s="41" t="s">
        <v>97</v>
      </c>
    </row>
    <row r="213" spans="1:4" ht="40.5">
      <c r="A213" s="42" t="s">
        <v>3</v>
      </c>
      <c r="B213" s="39" t="s">
        <v>305</v>
      </c>
      <c r="C213" s="40"/>
      <c r="D213" s="41"/>
    </row>
    <row r="214" spans="1:4" ht="21.75">
      <c r="A214" s="42" t="s">
        <v>22</v>
      </c>
      <c r="B214" s="39" t="s">
        <v>211</v>
      </c>
      <c r="C214" s="40"/>
      <c r="D214" s="41"/>
    </row>
    <row r="215" spans="1:4" ht="21.75">
      <c r="A215" s="42" t="s">
        <v>60</v>
      </c>
      <c r="B215" s="39" t="s">
        <v>306</v>
      </c>
      <c r="C215" s="40"/>
      <c r="D215" s="41"/>
    </row>
    <row r="216" spans="1:4" ht="21.75">
      <c r="A216" s="42" t="s">
        <v>19</v>
      </c>
      <c r="B216" s="39"/>
      <c r="C216" s="40"/>
      <c r="D216" s="41"/>
    </row>
    <row r="217" spans="1:4" ht="21" customHeight="1">
      <c r="A217" s="42" t="s">
        <v>63</v>
      </c>
      <c r="B217" s="39"/>
      <c r="C217" s="40"/>
      <c r="D217" s="41"/>
    </row>
    <row r="218" spans="1:4" ht="22.5" customHeight="1">
      <c r="A218" s="42" t="s">
        <v>57</v>
      </c>
      <c r="B218" s="43"/>
      <c r="C218" s="40"/>
      <c r="D218" s="41"/>
    </row>
    <row r="219" spans="1:4" ht="39" customHeight="1">
      <c r="A219" s="42" t="s">
        <v>20</v>
      </c>
      <c r="B219" s="43" t="s">
        <v>307</v>
      </c>
      <c r="C219" s="40"/>
      <c r="D219" s="41"/>
    </row>
    <row r="221" spans="1:4" ht="21.75">
      <c r="A221" s="34" t="s">
        <v>308</v>
      </c>
      <c r="B221" s="35">
        <v>41656</v>
      </c>
      <c r="C221" s="36" t="s">
        <v>59</v>
      </c>
      <c r="D221" s="37" t="s">
        <v>58</v>
      </c>
    </row>
    <row r="222" spans="1:4" ht="21.75">
      <c r="A222" s="38" t="s">
        <v>112</v>
      </c>
      <c r="B222" s="128" t="s">
        <v>309</v>
      </c>
      <c r="C222" s="41"/>
      <c r="D222" s="41"/>
    </row>
    <row r="223" spans="1:4" ht="21.75">
      <c r="A223" s="38" t="s">
        <v>114</v>
      </c>
      <c r="B223" s="126" t="s">
        <v>310</v>
      </c>
      <c r="C223" s="41"/>
      <c r="D223" s="41"/>
    </row>
    <row r="224" spans="1:4" ht="21.75">
      <c r="A224" s="38" t="s">
        <v>116</v>
      </c>
      <c r="B224" s="125" t="s">
        <v>311</v>
      </c>
      <c r="C224" s="41"/>
      <c r="D224" s="41"/>
    </row>
    <row r="225" spans="1:2" ht="21.75">
      <c r="A225" s="38"/>
      <c r="B225" s="126"/>
    </row>
    <row r="226" spans="1:4" ht="21.75">
      <c r="A226" s="38" t="s">
        <v>18</v>
      </c>
      <c r="B226" s="128" t="s">
        <v>312</v>
      </c>
      <c r="C226" s="41" t="s">
        <v>226</v>
      </c>
      <c r="D226" s="41" t="s">
        <v>187</v>
      </c>
    </row>
    <row r="227" spans="1:4" ht="21.75">
      <c r="A227" s="38" t="s">
        <v>21</v>
      </c>
      <c r="B227" s="128" t="s">
        <v>313</v>
      </c>
      <c r="C227" s="41" t="s">
        <v>105</v>
      </c>
      <c r="D227" s="41" t="s">
        <v>315</v>
      </c>
    </row>
    <row r="228" spans="1:4" ht="21.75">
      <c r="A228" s="38" t="s">
        <v>118</v>
      </c>
      <c r="B228" s="39" t="s">
        <v>314</v>
      </c>
      <c r="C228" s="41" t="s">
        <v>316</v>
      </c>
      <c r="D228" s="41" t="s">
        <v>226</v>
      </c>
    </row>
    <row r="229" spans="1:4" ht="21.75">
      <c r="A229" s="38" t="s">
        <v>122</v>
      </c>
      <c r="B229" s="128" t="s">
        <v>312</v>
      </c>
      <c r="C229" s="41" t="s">
        <v>317</v>
      </c>
      <c r="D229" s="41" t="s">
        <v>203</v>
      </c>
    </row>
    <row r="230" spans="1:4" ht="21.75">
      <c r="A230" s="38" t="s">
        <v>123</v>
      </c>
      <c r="B230" s="128" t="s">
        <v>313</v>
      </c>
      <c r="C230" s="41" t="s">
        <v>131</v>
      </c>
      <c r="D230" s="41" t="s">
        <v>179</v>
      </c>
    </row>
    <row r="231" spans="1:4" ht="21.75">
      <c r="A231" s="38" t="s">
        <v>124</v>
      </c>
      <c r="B231" s="39" t="s">
        <v>314</v>
      </c>
      <c r="C231" s="41" t="s">
        <v>186</v>
      </c>
      <c r="D231" s="41" t="s">
        <v>247</v>
      </c>
    </row>
    <row r="232" spans="1:4" ht="21.75">
      <c r="A232" s="38" t="s">
        <v>125</v>
      </c>
      <c r="B232" s="128" t="s">
        <v>312</v>
      </c>
      <c r="C232" s="41" t="s">
        <v>249</v>
      </c>
      <c r="D232" s="41" t="s">
        <v>268</v>
      </c>
    </row>
    <row r="233" spans="1:4" ht="21.75">
      <c r="A233" s="38" t="s">
        <v>180</v>
      </c>
      <c r="B233" s="128" t="s">
        <v>313</v>
      </c>
      <c r="C233" s="41" t="s">
        <v>188</v>
      </c>
      <c r="D233" s="127" t="s">
        <v>155</v>
      </c>
    </row>
    <row r="234" spans="1:4" ht="21.75">
      <c r="A234" s="38" t="s">
        <v>296</v>
      </c>
      <c r="B234" s="39" t="s">
        <v>314</v>
      </c>
      <c r="C234" s="41" t="s">
        <v>188</v>
      </c>
      <c r="D234" s="41" t="s">
        <v>178</v>
      </c>
    </row>
    <row r="235" spans="1:4" ht="40.5">
      <c r="A235" s="42" t="s">
        <v>3</v>
      </c>
      <c r="B235" s="39" t="s">
        <v>318</v>
      </c>
      <c r="C235" s="40"/>
      <c r="D235" s="41"/>
    </row>
    <row r="236" spans="1:4" ht="21.75">
      <c r="A236" s="42" t="s">
        <v>22</v>
      </c>
      <c r="B236" s="39" t="s">
        <v>319</v>
      </c>
      <c r="C236" s="40"/>
      <c r="D236" s="41"/>
    </row>
    <row r="237" spans="1:4" ht="21.75">
      <c r="A237" s="42" t="s">
        <v>60</v>
      </c>
      <c r="B237" s="39" t="s">
        <v>320</v>
      </c>
      <c r="C237" s="40"/>
      <c r="D237" s="41"/>
    </row>
    <row r="238" spans="1:4" ht="21.75">
      <c r="A238" s="42" t="s">
        <v>19</v>
      </c>
      <c r="B238" s="39"/>
      <c r="C238" s="40"/>
      <c r="D238" s="41"/>
    </row>
    <row r="239" spans="1:4" ht="21.75">
      <c r="A239" s="42" t="s">
        <v>63</v>
      </c>
      <c r="B239" s="39"/>
      <c r="C239" s="40"/>
      <c r="D239" s="41"/>
    </row>
    <row r="240" spans="1:4" ht="21" customHeight="1">
      <c r="A240" s="42" t="s">
        <v>57</v>
      </c>
      <c r="B240" s="43" t="s">
        <v>321</v>
      </c>
      <c r="C240" s="40"/>
      <c r="D240" s="41"/>
    </row>
    <row r="241" spans="1:4" ht="81">
      <c r="A241" s="42" t="s">
        <v>20</v>
      </c>
      <c r="B241" s="43" t="s">
        <v>322</v>
      </c>
      <c r="C241" s="40"/>
      <c r="D241" s="41"/>
    </row>
    <row r="243" spans="1:4" ht="21.75">
      <c r="A243" s="34" t="s">
        <v>323</v>
      </c>
      <c r="B243" s="35">
        <v>41663</v>
      </c>
      <c r="C243" s="36" t="s">
        <v>59</v>
      </c>
      <c r="D243" s="37" t="s">
        <v>58</v>
      </c>
    </row>
    <row r="244" spans="1:4" ht="21.75">
      <c r="A244" s="38" t="s">
        <v>112</v>
      </c>
      <c r="B244" s="125" t="s">
        <v>326</v>
      </c>
      <c r="C244" s="41"/>
      <c r="D244" s="41"/>
    </row>
    <row r="245" spans="1:4" ht="21.75">
      <c r="A245" s="38" t="s">
        <v>114</v>
      </c>
      <c r="B245" s="126" t="s">
        <v>325</v>
      </c>
      <c r="C245" s="41"/>
      <c r="D245" s="41"/>
    </row>
    <row r="246" spans="1:4" ht="21.75">
      <c r="A246" s="38" t="s">
        <v>116</v>
      </c>
      <c r="B246" s="128" t="s">
        <v>324</v>
      </c>
      <c r="C246" s="41"/>
      <c r="D246" s="41"/>
    </row>
    <row r="247" spans="1:4" ht="21.75">
      <c r="A247" s="38"/>
      <c r="B247" s="126"/>
      <c r="D247" s="41"/>
    </row>
    <row r="248" spans="1:4" ht="21.75">
      <c r="A248" s="38" t="s">
        <v>18</v>
      </c>
      <c r="B248" s="128" t="s">
        <v>327</v>
      </c>
      <c r="C248" s="41" t="s">
        <v>188</v>
      </c>
      <c r="D248" s="41" t="s">
        <v>247</v>
      </c>
    </row>
    <row r="249" spans="1:4" ht="21.75">
      <c r="A249" s="38" t="s">
        <v>21</v>
      </c>
      <c r="B249" s="39" t="s">
        <v>328</v>
      </c>
      <c r="C249" s="41" t="s">
        <v>188</v>
      </c>
      <c r="D249" s="41" t="s">
        <v>134</v>
      </c>
    </row>
    <row r="250" spans="1:4" ht="21.75">
      <c r="A250" s="38" t="s">
        <v>118</v>
      </c>
      <c r="B250" s="128" t="s">
        <v>329</v>
      </c>
      <c r="C250" s="41" t="s">
        <v>176</v>
      </c>
      <c r="D250" s="41" t="s">
        <v>247</v>
      </c>
    </row>
    <row r="251" spans="1:4" ht="21.75">
      <c r="A251" s="38" t="s">
        <v>122</v>
      </c>
      <c r="B251" s="128" t="s">
        <v>327</v>
      </c>
      <c r="C251" s="41" t="s">
        <v>334</v>
      </c>
      <c r="D251" s="41" t="s">
        <v>315</v>
      </c>
    </row>
    <row r="252" spans="1:4" ht="21.75">
      <c r="A252" s="38" t="s">
        <v>123</v>
      </c>
      <c r="B252" s="39" t="s">
        <v>328</v>
      </c>
      <c r="C252" s="41" t="s">
        <v>131</v>
      </c>
      <c r="D252" s="41" t="s">
        <v>247</v>
      </c>
    </row>
    <row r="253" spans="1:4" ht="21.75">
      <c r="A253" s="38" t="s">
        <v>124</v>
      </c>
      <c r="B253" s="128" t="s">
        <v>329</v>
      </c>
      <c r="C253" s="41" t="s">
        <v>335</v>
      </c>
      <c r="D253" s="41" t="s">
        <v>128</v>
      </c>
    </row>
    <row r="254" spans="1:4" ht="21.75">
      <c r="A254" s="38"/>
      <c r="B254" s="128"/>
      <c r="C254" s="41"/>
      <c r="D254" s="41"/>
    </row>
    <row r="255" spans="1:4" ht="21.75">
      <c r="A255" s="38" t="s">
        <v>112</v>
      </c>
      <c r="B255" s="125" t="s">
        <v>330</v>
      </c>
      <c r="C255" s="41"/>
      <c r="D255" s="41"/>
    </row>
    <row r="256" spans="1:4" ht="21.75">
      <c r="A256" s="38" t="s">
        <v>114</v>
      </c>
      <c r="B256" s="128" t="s">
        <v>331</v>
      </c>
      <c r="C256" s="41"/>
      <c r="D256" s="41"/>
    </row>
    <row r="257" spans="1:4" ht="21.75">
      <c r="A257" s="38" t="s">
        <v>116</v>
      </c>
      <c r="B257" s="126" t="s">
        <v>332</v>
      </c>
      <c r="C257" s="41"/>
      <c r="D257" s="41"/>
    </row>
    <row r="258" spans="1:4" ht="21.75">
      <c r="A258" s="38"/>
      <c r="B258" s="128"/>
      <c r="C258" s="41"/>
      <c r="D258" s="41"/>
    </row>
    <row r="259" spans="1:4" ht="21.75">
      <c r="A259" s="38" t="s">
        <v>125</v>
      </c>
      <c r="B259" s="128" t="s">
        <v>336</v>
      </c>
      <c r="C259" s="41" t="s">
        <v>340</v>
      </c>
      <c r="D259" s="41" t="s">
        <v>131</v>
      </c>
    </row>
    <row r="260" spans="1:4" ht="21.75">
      <c r="A260" s="38" t="s">
        <v>180</v>
      </c>
      <c r="B260" s="128" t="s">
        <v>337</v>
      </c>
      <c r="C260" s="41" t="s">
        <v>131</v>
      </c>
      <c r="D260" s="41" t="s">
        <v>179</v>
      </c>
    </row>
    <row r="261" spans="1:4" ht="21.75">
      <c r="A261" s="38" t="s">
        <v>296</v>
      </c>
      <c r="B261" s="128" t="s">
        <v>338</v>
      </c>
      <c r="C261" s="41" t="s">
        <v>248</v>
      </c>
      <c r="D261" s="41" t="s">
        <v>135</v>
      </c>
    </row>
    <row r="262" spans="1:4" ht="21.75">
      <c r="A262" s="38"/>
      <c r="B262" s="128"/>
      <c r="C262" s="41"/>
      <c r="D262" s="127"/>
    </row>
    <row r="263" spans="1:4" ht="21.75">
      <c r="A263" s="133" t="s">
        <v>333</v>
      </c>
      <c r="B263" s="39" t="s">
        <v>339</v>
      </c>
      <c r="C263" s="41" t="s">
        <v>136</v>
      </c>
      <c r="D263" s="41" t="s">
        <v>129</v>
      </c>
    </row>
    <row r="264" spans="1:4" ht="40.5">
      <c r="A264" s="42" t="s">
        <v>3</v>
      </c>
      <c r="B264" s="39" t="s">
        <v>341</v>
      </c>
      <c r="C264" s="40"/>
      <c r="D264" s="41"/>
    </row>
    <row r="265" spans="1:4" ht="21.75">
      <c r="A265" s="42" t="s">
        <v>22</v>
      </c>
      <c r="B265" s="39" t="s">
        <v>192</v>
      </c>
      <c r="C265" s="40"/>
      <c r="D265" s="41"/>
    </row>
    <row r="266" spans="1:4" ht="21.75">
      <c r="A266" s="42" t="s">
        <v>60</v>
      </c>
      <c r="B266" s="39" t="s">
        <v>342</v>
      </c>
      <c r="C266" s="40"/>
      <c r="D266" s="41"/>
    </row>
    <row r="267" spans="1:4" ht="21.75">
      <c r="A267" s="42" t="s">
        <v>19</v>
      </c>
      <c r="B267" s="39"/>
      <c r="C267" s="40"/>
      <c r="D267" s="41"/>
    </row>
    <row r="268" spans="1:4" ht="21.75">
      <c r="A268" s="42" t="s">
        <v>63</v>
      </c>
      <c r="B268" s="39"/>
      <c r="C268" s="40"/>
      <c r="D268" s="41"/>
    </row>
    <row r="269" spans="1:4" ht="21" customHeight="1">
      <c r="A269" s="42" t="s">
        <v>57</v>
      </c>
      <c r="B269" s="43"/>
      <c r="C269" s="40"/>
      <c r="D269" s="41"/>
    </row>
    <row r="270" spans="1:4" ht="91.5">
      <c r="A270" s="42" t="s">
        <v>20</v>
      </c>
      <c r="B270" s="43" t="s">
        <v>360</v>
      </c>
      <c r="C270" s="40"/>
      <c r="D270" s="41"/>
    </row>
    <row r="272" spans="1:4" ht="21.75">
      <c r="A272" s="34" t="s">
        <v>344</v>
      </c>
      <c r="B272" s="35">
        <v>41670</v>
      </c>
      <c r="C272" s="36" t="s">
        <v>59</v>
      </c>
      <c r="D272" s="37" t="s">
        <v>58</v>
      </c>
    </row>
    <row r="273" spans="1:4" ht="21.75">
      <c r="A273" s="38" t="s">
        <v>112</v>
      </c>
      <c r="B273" s="125" t="s">
        <v>345</v>
      </c>
      <c r="C273" s="41"/>
      <c r="D273" s="41"/>
    </row>
    <row r="274" spans="1:4" ht="21.75">
      <c r="A274" s="38" t="s">
        <v>114</v>
      </c>
      <c r="B274" s="128" t="s">
        <v>346</v>
      </c>
      <c r="C274" s="41"/>
      <c r="D274" s="41"/>
    </row>
    <row r="275" spans="1:4" ht="21.75">
      <c r="A275" s="38" t="s">
        <v>116</v>
      </c>
      <c r="B275" s="126" t="s">
        <v>347</v>
      </c>
      <c r="C275" s="41"/>
      <c r="D275" s="41"/>
    </row>
    <row r="276" spans="1:4" ht="21.75">
      <c r="A276" s="38"/>
      <c r="B276" s="126"/>
      <c r="D276" s="41"/>
    </row>
    <row r="277" spans="1:4" ht="21.75">
      <c r="A277" s="38" t="s">
        <v>18</v>
      </c>
      <c r="B277" s="128" t="s">
        <v>348</v>
      </c>
      <c r="C277" s="41" t="s">
        <v>186</v>
      </c>
      <c r="D277" s="41" t="s">
        <v>135</v>
      </c>
    </row>
    <row r="278" spans="1:4" ht="21.75">
      <c r="A278" s="38" t="s">
        <v>21</v>
      </c>
      <c r="B278" s="128" t="s">
        <v>336</v>
      </c>
      <c r="C278" s="41" t="s">
        <v>302</v>
      </c>
      <c r="D278" s="41" t="s">
        <v>352</v>
      </c>
    </row>
    <row r="279" spans="1:4" ht="21.75">
      <c r="A279" s="38" t="s">
        <v>118</v>
      </c>
      <c r="B279" s="39" t="s">
        <v>349</v>
      </c>
      <c r="C279" s="41" t="s">
        <v>135</v>
      </c>
      <c r="D279" s="41" t="s">
        <v>179</v>
      </c>
    </row>
    <row r="280" spans="1:4" ht="21.75">
      <c r="A280" s="38" t="s">
        <v>122</v>
      </c>
      <c r="B280" s="128" t="s">
        <v>348</v>
      </c>
      <c r="C280" s="41" t="s">
        <v>176</v>
      </c>
      <c r="D280" s="41" t="s">
        <v>130</v>
      </c>
    </row>
    <row r="281" spans="1:4" ht="21.75">
      <c r="A281" s="38" t="s">
        <v>123</v>
      </c>
      <c r="B281" s="128" t="s">
        <v>336</v>
      </c>
      <c r="C281" s="41" t="s">
        <v>127</v>
      </c>
      <c r="D281" s="41" t="s">
        <v>335</v>
      </c>
    </row>
    <row r="282" spans="1:4" ht="21.75">
      <c r="A282" s="38" t="s">
        <v>124</v>
      </c>
      <c r="B282" s="39" t="s">
        <v>349</v>
      </c>
      <c r="C282" s="41" t="s">
        <v>316</v>
      </c>
      <c r="D282" s="41" t="s">
        <v>133</v>
      </c>
    </row>
    <row r="283" spans="1:4" ht="21.75">
      <c r="A283" s="38"/>
      <c r="B283" s="39"/>
      <c r="C283" s="41"/>
      <c r="D283" s="41"/>
    </row>
    <row r="284" spans="1:4" ht="21.75">
      <c r="A284" s="38" t="s">
        <v>125</v>
      </c>
      <c r="B284" s="128" t="s">
        <v>350</v>
      </c>
      <c r="C284" s="41" t="s">
        <v>353</v>
      </c>
      <c r="D284" s="41" t="s">
        <v>354</v>
      </c>
    </row>
    <row r="285" spans="1:4" ht="21.75">
      <c r="A285" s="38" t="s">
        <v>180</v>
      </c>
      <c r="B285" s="128" t="s">
        <v>351</v>
      </c>
      <c r="C285" s="41" t="s">
        <v>160</v>
      </c>
      <c r="D285" s="41" t="s">
        <v>129</v>
      </c>
    </row>
    <row r="286" spans="1:4" ht="21.75">
      <c r="A286" s="42" t="s">
        <v>3</v>
      </c>
      <c r="B286" s="39" t="s">
        <v>356</v>
      </c>
      <c r="C286" s="40"/>
      <c r="D286" s="41"/>
    </row>
    <row r="287" spans="1:4" ht="21.75">
      <c r="A287" s="42" t="s">
        <v>355</v>
      </c>
      <c r="B287" s="39" t="s">
        <v>357</v>
      </c>
      <c r="C287" s="40"/>
      <c r="D287" s="41"/>
    </row>
    <row r="288" spans="1:4" ht="21.75">
      <c r="A288" s="42" t="s">
        <v>22</v>
      </c>
      <c r="B288" s="39"/>
      <c r="C288" s="40"/>
      <c r="D288" s="41"/>
    </row>
    <row r="289" spans="1:4" ht="21.75">
      <c r="A289" s="42" t="s">
        <v>60</v>
      </c>
      <c r="B289" s="39" t="s">
        <v>358</v>
      </c>
      <c r="C289" s="40"/>
      <c r="D289" s="41"/>
    </row>
    <row r="290" spans="1:4" ht="21.75">
      <c r="A290" s="42" t="s">
        <v>19</v>
      </c>
      <c r="B290" s="39"/>
      <c r="C290" s="40"/>
      <c r="D290" s="41"/>
    </row>
    <row r="291" spans="1:4" ht="21.75">
      <c r="A291" s="42" t="s">
        <v>63</v>
      </c>
      <c r="B291" s="39"/>
      <c r="C291" s="40"/>
      <c r="D291" s="41"/>
    </row>
    <row r="292" spans="1:4" ht="24.75" customHeight="1">
      <c r="A292" s="42" t="s">
        <v>57</v>
      </c>
      <c r="B292" s="43" t="s">
        <v>359</v>
      </c>
      <c r="C292" s="40"/>
      <c r="D292" s="41"/>
    </row>
    <row r="293" spans="1:4" ht="91.5">
      <c r="A293" s="42" t="s">
        <v>20</v>
      </c>
      <c r="B293" s="43" t="s">
        <v>361</v>
      </c>
      <c r="C293" s="40"/>
      <c r="D293" s="41"/>
    </row>
    <row r="295" spans="1:4" ht="21.75">
      <c r="A295" s="34" t="s">
        <v>366</v>
      </c>
      <c r="B295" s="35">
        <v>41677</v>
      </c>
      <c r="C295" s="36" t="s">
        <v>59</v>
      </c>
      <c r="D295" s="37" t="s">
        <v>58</v>
      </c>
    </row>
    <row r="296" spans="1:4" ht="21.75">
      <c r="A296" s="38" t="s">
        <v>18</v>
      </c>
      <c r="B296" s="39" t="s">
        <v>367</v>
      </c>
      <c r="C296" s="41" t="s">
        <v>369</v>
      </c>
      <c r="D296" s="41" t="s">
        <v>209</v>
      </c>
    </row>
    <row r="297" spans="1:4" ht="21.75">
      <c r="A297" s="38" t="s">
        <v>21</v>
      </c>
      <c r="B297" s="39" t="s">
        <v>367</v>
      </c>
      <c r="C297" s="41" t="s">
        <v>370</v>
      </c>
      <c r="D297" s="41" t="s">
        <v>177</v>
      </c>
    </row>
    <row r="298" spans="1:4" ht="21.75">
      <c r="A298" s="38" t="s">
        <v>118</v>
      </c>
      <c r="B298" s="39" t="s">
        <v>368</v>
      </c>
      <c r="C298" s="41" t="s">
        <v>190</v>
      </c>
      <c r="D298" s="41" t="s">
        <v>209</v>
      </c>
    </row>
    <row r="299" spans="1:4" ht="21.75">
      <c r="A299" s="42" t="s">
        <v>3</v>
      </c>
      <c r="B299" s="39" t="s">
        <v>371</v>
      </c>
      <c r="C299" s="40"/>
      <c r="D299" s="41"/>
    </row>
    <row r="300" spans="1:4" ht="21.75">
      <c r="A300" s="42" t="s">
        <v>355</v>
      </c>
      <c r="B300" s="39" t="s">
        <v>372</v>
      </c>
      <c r="C300" s="40"/>
      <c r="D300" s="41"/>
    </row>
    <row r="301" spans="1:4" ht="21.75">
      <c r="A301" s="42" t="s">
        <v>22</v>
      </c>
      <c r="B301" s="39" t="s">
        <v>373</v>
      </c>
      <c r="C301" s="40"/>
      <c r="D301" s="41"/>
    </row>
    <row r="302" spans="1:4" ht="21.75">
      <c r="A302" s="42" t="s">
        <v>60</v>
      </c>
      <c r="B302" s="39" t="s">
        <v>374</v>
      </c>
      <c r="C302" s="40"/>
      <c r="D302" s="41"/>
    </row>
    <row r="303" spans="1:4" ht="21.75">
      <c r="A303" s="42" t="s">
        <v>19</v>
      </c>
      <c r="B303" s="39"/>
      <c r="C303" s="40"/>
      <c r="D303" s="41"/>
    </row>
    <row r="304" spans="1:4" ht="21.75">
      <c r="A304" s="42" t="s">
        <v>63</v>
      </c>
      <c r="B304" s="39" t="s">
        <v>375</v>
      </c>
      <c r="C304" s="40"/>
      <c r="D304" s="41"/>
    </row>
    <row r="305" spans="1:4" ht="23.25" customHeight="1">
      <c r="A305" s="42" t="s">
        <v>57</v>
      </c>
      <c r="B305" s="43" t="s">
        <v>376</v>
      </c>
      <c r="C305" s="40"/>
      <c r="D305" s="41"/>
    </row>
    <row r="306" spans="1:4" ht="91.5">
      <c r="A306" s="42" t="s">
        <v>20</v>
      </c>
      <c r="B306" s="135" t="s">
        <v>386</v>
      </c>
      <c r="C306" s="40"/>
      <c r="D306" s="41"/>
    </row>
    <row r="308" spans="1:4" ht="21.75">
      <c r="A308" s="34" t="s">
        <v>377</v>
      </c>
      <c r="B308" s="35">
        <v>41684</v>
      </c>
      <c r="C308" s="36" t="s">
        <v>59</v>
      </c>
      <c r="D308" s="37" t="s">
        <v>58</v>
      </c>
    </row>
    <row r="309" spans="1:4" ht="21.75">
      <c r="A309" s="38" t="s">
        <v>18</v>
      </c>
      <c r="B309" s="39" t="s">
        <v>378</v>
      </c>
      <c r="C309" s="41" t="s">
        <v>380</v>
      </c>
      <c r="D309" s="41" t="s">
        <v>105</v>
      </c>
    </row>
    <row r="310" spans="1:4" ht="21.75">
      <c r="A310" s="38" t="s">
        <v>21</v>
      </c>
      <c r="B310" s="39" t="s">
        <v>379</v>
      </c>
      <c r="C310" s="41" t="s">
        <v>190</v>
      </c>
      <c r="D310" s="41" t="s">
        <v>209</v>
      </c>
    </row>
    <row r="311" spans="1:4" ht="21.75">
      <c r="A311" s="42" t="s">
        <v>3</v>
      </c>
      <c r="B311" s="39" t="s">
        <v>381</v>
      </c>
      <c r="C311" s="40"/>
      <c r="D311" s="41"/>
    </row>
    <row r="312" spans="1:4" ht="21.75">
      <c r="A312" s="42" t="s">
        <v>355</v>
      </c>
      <c r="B312" s="39" t="s">
        <v>382</v>
      </c>
      <c r="C312" s="40"/>
      <c r="D312" s="41"/>
    </row>
    <row r="313" spans="1:4" ht="21.75">
      <c r="A313" s="42" t="s">
        <v>22</v>
      </c>
      <c r="B313" s="39"/>
      <c r="C313" s="40"/>
      <c r="D313" s="41"/>
    </row>
    <row r="314" spans="1:4" ht="21.75">
      <c r="A314" s="42" t="s">
        <v>60</v>
      </c>
      <c r="B314" s="39" t="s">
        <v>383</v>
      </c>
      <c r="C314" s="40"/>
      <c r="D314" s="41"/>
    </row>
    <row r="315" spans="1:4" ht="21.75">
      <c r="A315" s="42" t="s">
        <v>19</v>
      </c>
      <c r="B315" s="39"/>
      <c r="C315" s="40"/>
      <c r="D315" s="41"/>
    </row>
    <row r="316" spans="1:4" ht="21.75">
      <c r="A316" s="42" t="s">
        <v>63</v>
      </c>
      <c r="B316" s="39"/>
      <c r="C316" s="40"/>
      <c r="D316" s="41"/>
    </row>
    <row r="317" spans="1:4" ht="22.5" customHeight="1">
      <c r="A317" s="42" t="s">
        <v>57</v>
      </c>
      <c r="B317" s="43" t="s">
        <v>384</v>
      </c>
      <c r="C317" s="40"/>
      <c r="D317" s="41"/>
    </row>
    <row r="318" spans="1:4" ht="29.25" customHeight="1">
      <c r="A318" s="42" t="s">
        <v>20</v>
      </c>
      <c r="B318" s="135" t="s">
        <v>385</v>
      </c>
      <c r="C318" s="40"/>
      <c r="D318" s="41"/>
    </row>
    <row r="320" spans="1:4" ht="21.75">
      <c r="A320" s="34" t="s">
        <v>387</v>
      </c>
      <c r="B320" s="35">
        <v>41691</v>
      </c>
      <c r="C320" s="36" t="s">
        <v>59</v>
      </c>
      <c r="D320" s="37" t="s">
        <v>58</v>
      </c>
    </row>
    <row r="321" spans="1:4" ht="21.75">
      <c r="A321" s="38" t="s">
        <v>18</v>
      </c>
      <c r="B321" s="39" t="s">
        <v>388</v>
      </c>
      <c r="C321" s="41" t="s">
        <v>228</v>
      </c>
      <c r="D321" s="41" t="s">
        <v>249</v>
      </c>
    </row>
    <row r="322" spans="1:4" ht="21.75">
      <c r="A322" s="38" t="s">
        <v>21</v>
      </c>
      <c r="B322" s="39" t="s">
        <v>388</v>
      </c>
      <c r="C322" s="41" t="s">
        <v>390</v>
      </c>
      <c r="D322" s="41" t="s">
        <v>177</v>
      </c>
    </row>
    <row r="323" spans="1:4" ht="21.75">
      <c r="A323" s="38" t="s">
        <v>118</v>
      </c>
      <c r="B323" s="39" t="s">
        <v>389</v>
      </c>
      <c r="C323" s="41" t="s">
        <v>153</v>
      </c>
      <c r="D323" s="41" t="s">
        <v>303</v>
      </c>
    </row>
    <row r="324" spans="1:4" ht="21.75">
      <c r="A324" s="42" t="s">
        <v>3</v>
      </c>
      <c r="B324" s="39" t="s">
        <v>391</v>
      </c>
      <c r="C324" s="40"/>
      <c r="D324" s="41"/>
    </row>
    <row r="325" spans="1:4" ht="21.75">
      <c r="A325" s="42" t="s">
        <v>355</v>
      </c>
      <c r="B325" s="39" t="s">
        <v>392</v>
      </c>
      <c r="C325" s="40"/>
      <c r="D325" s="41"/>
    </row>
    <row r="326" spans="1:4" ht="21.75">
      <c r="A326" s="42" t="s">
        <v>22</v>
      </c>
      <c r="B326" s="39" t="s">
        <v>319</v>
      </c>
      <c r="C326" s="40"/>
      <c r="D326" s="41"/>
    </row>
    <row r="327" spans="1:4" ht="21.75">
      <c r="A327" s="42" t="s">
        <v>60</v>
      </c>
      <c r="B327" s="39" t="s">
        <v>282</v>
      </c>
      <c r="C327" s="40"/>
      <c r="D327" s="41"/>
    </row>
    <row r="328" spans="1:4" ht="21.75">
      <c r="A328" s="42" t="s">
        <v>19</v>
      </c>
      <c r="B328" s="39"/>
      <c r="C328" s="40"/>
      <c r="D328" s="41"/>
    </row>
    <row r="329" spans="1:4" ht="21.75">
      <c r="A329" s="42" t="s">
        <v>63</v>
      </c>
      <c r="B329" s="39"/>
      <c r="C329" s="40"/>
      <c r="D329" s="41"/>
    </row>
    <row r="330" spans="1:4" ht="22.5" customHeight="1">
      <c r="A330" s="42" t="s">
        <v>57</v>
      </c>
      <c r="B330" s="43"/>
      <c r="C330" s="40"/>
      <c r="D330" s="41"/>
    </row>
    <row r="331" spans="1:4" ht="91.5">
      <c r="A331" s="42" t="s">
        <v>20</v>
      </c>
      <c r="B331" s="135" t="s">
        <v>394</v>
      </c>
      <c r="C331" s="40"/>
      <c r="D331" s="41"/>
    </row>
    <row r="333" spans="1:4" ht="21.75">
      <c r="A333" s="34" t="s">
        <v>395</v>
      </c>
      <c r="B333" s="35" t="s">
        <v>402</v>
      </c>
      <c r="C333" s="36" t="s">
        <v>59</v>
      </c>
      <c r="D333" s="37" t="s">
        <v>58</v>
      </c>
    </row>
    <row r="334" spans="1:4" ht="21.75">
      <c r="A334" s="38" t="s">
        <v>18</v>
      </c>
      <c r="B334" s="39" t="s">
        <v>396</v>
      </c>
      <c r="C334" s="41" t="s">
        <v>160</v>
      </c>
      <c r="D334" s="41" t="s">
        <v>105</v>
      </c>
    </row>
    <row r="335" spans="1:4" ht="21.75">
      <c r="A335" s="38" t="s">
        <v>21</v>
      </c>
      <c r="B335" s="39" t="s">
        <v>397</v>
      </c>
      <c r="C335" s="41" t="s">
        <v>136</v>
      </c>
      <c r="D335" s="41" t="s">
        <v>105</v>
      </c>
    </row>
    <row r="336" spans="1:4" ht="21.75">
      <c r="A336" s="38" t="s">
        <v>118</v>
      </c>
      <c r="B336" s="39" t="s">
        <v>398</v>
      </c>
      <c r="C336" s="41" t="s">
        <v>98</v>
      </c>
      <c r="D336" s="41" t="s">
        <v>303</v>
      </c>
    </row>
    <row r="337" spans="1:4" ht="21.75">
      <c r="A337" s="38" t="s">
        <v>122</v>
      </c>
      <c r="B337" s="39" t="s">
        <v>398</v>
      </c>
      <c r="C337" s="41" t="s">
        <v>190</v>
      </c>
      <c r="D337" s="41" t="s">
        <v>249</v>
      </c>
    </row>
    <row r="338" spans="1:4" ht="21.75">
      <c r="A338" s="42" t="s">
        <v>3</v>
      </c>
      <c r="B338" s="39" t="s">
        <v>399</v>
      </c>
      <c r="C338" s="40"/>
      <c r="D338" s="41"/>
    </row>
    <row r="339" spans="1:4" ht="21.75">
      <c r="A339" s="42" t="s">
        <v>355</v>
      </c>
      <c r="B339" s="39" t="s">
        <v>400</v>
      </c>
      <c r="C339" s="40"/>
      <c r="D339" s="41"/>
    </row>
    <row r="340" spans="1:4" ht="21.75">
      <c r="A340" s="42" t="s">
        <v>22</v>
      </c>
      <c r="B340" s="39"/>
      <c r="C340" s="40"/>
      <c r="D340" s="41"/>
    </row>
    <row r="341" spans="1:4" ht="21.75">
      <c r="A341" s="42" t="s">
        <v>60</v>
      </c>
      <c r="B341" s="39"/>
      <c r="C341" s="40"/>
      <c r="D341" s="41"/>
    </row>
    <row r="342" spans="1:4" ht="21.75">
      <c r="A342" s="42" t="s">
        <v>19</v>
      </c>
      <c r="B342" s="39"/>
      <c r="C342" s="40"/>
      <c r="D342" s="41"/>
    </row>
    <row r="343" spans="1:4" ht="21.75">
      <c r="A343" s="42" t="s">
        <v>63</v>
      </c>
      <c r="B343" s="39"/>
      <c r="C343" s="40"/>
      <c r="D343" s="41"/>
    </row>
    <row r="344" spans="1:4" ht="22.5" customHeight="1">
      <c r="A344" s="42" t="s">
        <v>57</v>
      </c>
      <c r="B344" s="141" t="s">
        <v>401</v>
      </c>
      <c r="C344" s="40"/>
      <c r="D344" s="41"/>
    </row>
    <row r="345" spans="1:4" ht="60.75">
      <c r="A345" s="42" t="s">
        <v>20</v>
      </c>
      <c r="B345" s="141" t="s">
        <v>404</v>
      </c>
      <c r="C345" s="40"/>
      <c r="D345" s="41"/>
    </row>
    <row r="347" spans="1:4" ht="21.75">
      <c r="A347" s="34" t="s">
        <v>405</v>
      </c>
      <c r="B347" s="35">
        <v>41705</v>
      </c>
      <c r="C347" s="36" t="s">
        <v>59</v>
      </c>
      <c r="D347" s="37" t="s">
        <v>58</v>
      </c>
    </row>
    <row r="348" spans="1:4" s="42" customFormat="1" ht="21.75" customHeight="1">
      <c r="A348" s="38" t="s">
        <v>18</v>
      </c>
      <c r="B348" s="39" t="s">
        <v>406</v>
      </c>
      <c r="C348" s="41" t="s">
        <v>380</v>
      </c>
      <c r="D348" s="41" t="s">
        <v>209</v>
      </c>
    </row>
    <row r="349" spans="1:4" ht="21.75">
      <c r="A349" s="38" t="s">
        <v>21</v>
      </c>
      <c r="B349" s="39" t="s">
        <v>407</v>
      </c>
      <c r="C349" s="41" t="s">
        <v>153</v>
      </c>
      <c r="D349" s="41" t="s">
        <v>99</v>
      </c>
    </row>
    <row r="350" spans="1:4" ht="21.75">
      <c r="A350" s="38" t="s">
        <v>118</v>
      </c>
      <c r="B350" s="39" t="s">
        <v>408</v>
      </c>
      <c r="C350" s="41" t="s">
        <v>228</v>
      </c>
      <c r="D350" s="127" t="s">
        <v>155</v>
      </c>
    </row>
    <row r="351" spans="1:4" ht="21.75">
      <c r="A351" s="42" t="s">
        <v>3</v>
      </c>
      <c r="B351" s="39" t="s">
        <v>409</v>
      </c>
      <c r="C351" s="40"/>
      <c r="D351" s="41"/>
    </row>
    <row r="352" spans="1:4" ht="21.75">
      <c r="A352" s="42" t="s">
        <v>355</v>
      </c>
      <c r="B352" s="39" t="s">
        <v>410</v>
      </c>
      <c r="C352" s="40"/>
      <c r="D352" s="41"/>
    </row>
    <row r="353" spans="1:4" ht="21.75">
      <c r="A353" s="42" t="s">
        <v>22</v>
      </c>
      <c r="B353" s="39"/>
      <c r="C353" s="40"/>
      <c r="D353" s="41"/>
    </row>
    <row r="354" spans="1:4" ht="21.75">
      <c r="A354" s="42" t="s">
        <v>60</v>
      </c>
      <c r="B354" s="39" t="s">
        <v>411</v>
      </c>
      <c r="C354" s="40"/>
      <c r="D354" s="41"/>
    </row>
    <row r="355" spans="1:4" ht="21.75">
      <c r="A355" s="42" t="s">
        <v>19</v>
      </c>
      <c r="B355" s="39"/>
      <c r="C355" s="40"/>
      <c r="D355" s="41"/>
    </row>
    <row r="356" spans="1:4" ht="21.75">
      <c r="A356" s="42" t="s">
        <v>63</v>
      </c>
      <c r="B356" s="39"/>
      <c r="C356" s="40"/>
      <c r="D356" s="41"/>
    </row>
    <row r="357" spans="1:4" ht="23.25" customHeight="1">
      <c r="A357" s="42" t="s">
        <v>57</v>
      </c>
      <c r="B357" s="141"/>
      <c r="C357" s="40"/>
      <c r="D357" s="41"/>
    </row>
    <row r="358" spans="1:4" ht="40.5">
      <c r="A358" s="42" t="s">
        <v>20</v>
      </c>
      <c r="B358" s="141" t="s">
        <v>412</v>
      </c>
      <c r="C358" s="40"/>
      <c r="D358" s="41"/>
    </row>
    <row r="360" spans="1:4" ht="21.75">
      <c r="A360" s="34" t="s">
        <v>413</v>
      </c>
      <c r="B360" s="35">
        <v>41712</v>
      </c>
      <c r="C360" s="36" t="s">
        <v>59</v>
      </c>
      <c r="D360" s="37" t="s">
        <v>58</v>
      </c>
    </row>
    <row r="361" spans="1:4" ht="21.75">
      <c r="A361" s="38" t="s">
        <v>18</v>
      </c>
      <c r="B361" s="39" t="s">
        <v>414</v>
      </c>
      <c r="C361" s="41" t="s">
        <v>168</v>
      </c>
      <c r="D361" s="127" t="s">
        <v>155</v>
      </c>
    </row>
    <row r="362" spans="1:4" ht="21.75">
      <c r="A362" s="38" t="s">
        <v>21</v>
      </c>
      <c r="B362" s="39" t="s">
        <v>415</v>
      </c>
      <c r="C362" s="41" t="s">
        <v>98</v>
      </c>
      <c r="D362" s="41" t="s">
        <v>129</v>
      </c>
    </row>
    <row r="363" spans="1:4" ht="21.75">
      <c r="A363" s="38" t="s">
        <v>118</v>
      </c>
      <c r="B363" s="39" t="s">
        <v>416</v>
      </c>
      <c r="C363" s="41" t="s">
        <v>161</v>
      </c>
      <c r="D363" s="127" t="s">
        <v>155</v>
      </c>
    </row>
    <row r="364" spans="1:4" ht="21.75">
      <c r="A364" s="42" t="s">
        <v>3</v>
      </c>
      <c r="B364" s="39" t="s">
        <v>417</v>
      </c>
      <c r="C364" s="40"/>
      <c r="D364" s="41"/>
    </row>
    <row r="365" spans="1:4" ht="21.75">
      <c r="A365" s="42" t="s">
        <v>355</v>
      </c>
      <c r="B365" s="39" t="s">
        <v>418</v>
      </c>
      <c r="C365" s="40"/>
      <c r="D365" s="41"/>
    </row>
    <row r="366" spans="1:4" ht="21.75">
      <c r="A366" s="42" t="s">
        <v>22</v>
      </c>
      <c r="B366" s="39" t="s">
        <v>149</v>
      </c>
      <c r="C366" s="40"/>
      <c r="D366" s="41"/>
    </row>
    <row r="367" spans="1:4" ht="21.75">
      <c r="A367" s="42" t="s">
        <v>60</v>
      </c>
      <c r="B367" s="39"/>
      <c r="C367" s="40"/>
      <c r="D367" s="41"/>
    </row>
    <row r="368" spans="1:4" ht="21.75">
      <c r="A368" s="42" t="s">
        <v>19</v>
      </c>
      <c r="B368" s="39"/>
      <c r="C368" s="40"/>
      <c r="D368" s="41"/>
    </row>
    <row r="369" spans="1:4" ht="21.75">
      <c r="A369" s="42" t="s">
        <v>63</v>
      </c>
      <c r="B369" s="39"/>
      <c r="C369" s="40"/>
      <c r="D369" s="41"/>
    </row>
    <row r="370" spans="1:4" ht="23.25" customHeight="1">
      <c r="A370" s="42" t="s">
        <v>57</v>
      </c>
      <c r="B370" s="142" t="s">
        <v>419</v>
      </c>
      <c r="C370" s="40"/>
      <c r="D370" s="41"/>
    </row>
    <row r="371" spans="1:4" ht="75" customHeight="1">
      <c r="A371" s="42" t="s">
        <v>20</v>
      </c>
      <c r="B371" s="142" t="s">
        <v>420</v>
      </c>
      <c r="C371" s="40"/>
      <c r="D371" s="41"/>
    </row>
    <row r="373" spans="1:4" ht="21.75">
      <c r="A373" s="34" t="s">
        <v>421</v>
      </c>
      <c r="B373" s="35">
        <v>41719</v>
      </c>
      <c r="C373" s="36" t="s">
        <v>59</v>
      </c>
      <c r="D373" s="37" t="s">
        <v>58</v>
      </c>
    </row>
    <row r="374" spans="1:4" ht="21.75">
      <c r="A374" s="38" t="s">
        <v>18</v>
      </c>
      <c r="B374" s="39" t="s">
        <v>423</v>
      </c>
      <c r="C374" s="41" t="s">
        <v>98</v>
      </c>
      <c r="D374" s="41" t="s">
        <v>206</v>
      </c>
    </row>
    <row r="375" spans="1:4" ht="21.75">
      <c r="A375" s="38" t="s">
        <v>21</v>
      </c>
      <c r="B375" s="39" t="s">
        <v>424</v>
      </c>
      <c r="C375" s="41" t="s">
        <v>380</v>
      </c>
      <c r="D375" s="41" t="s">
        <v>105</v>
      </c>
    </row>
    <row r="376" spans="1:4" ht="21.75">
      <c r="A376" s="38" t="s">
        <v>118</v>
      </c>
      <c r="B376" s="39" t="s">
        <v>422</v>
      </c>
      <c r="C376" s="41" t="s">
        <v>190</v>
      </c>
      <c r="D376" s="41" t="s">
        <v>209</v>
      </c>
    </row>
    <row r="377" spans="1:4" ht="21.75">
      <c r="A377" s="42" t="s">
        <v>3</v>
      </c>
      <c r="B377" s="39" t="s">
        <v>425</v>
      </c>
      <c r="C377" s="40"/>
      <c r="D377" s="41"/>
    </row>
    <row r="378" spans="1:4" ht="21.75">
      <c r="A378" s="42" t="s">
        <v>355</v>
      </c>
      <c r="B378" s="39" t="s">
        <v>426</v>
      </c>
      <c r="C378" s="40"/>
      <c r="D378" s="41"/>
    </row>
    <row r="379" spans="1:4" ht="21.75">
      <c r="A379" s="42" t="s">
        <v>22</v>
      </c>
      <c r="B379" s="39"/>
      <c r="C379" s="40"/>
      <c r="D379" s="41"/>
    </row>
    <row r="380" spans="1:4" ht="21.75">
      <c r="A380" s="42" t="s">
        <v>60</v>
      </c>
      <c r="B380" s="39" t="s">
        <v>427</v>
      </c>
      <c r="C380" s="40"/>
      <c r="D380" s="41"/>
    </row>
    <row r="381" spans="1:4" ht="21.75">
      <c r="A381" s="42" t="s">
        <v>19</v>
      </c>
      <c r="B381" s="39"/>
      <c r="C381" s="40"/>
      <c r="D381" s="41"/>
    </row>
    <row r="382" spans="1:4" ht="21.75">
      <c r="A382" s="42" t="s">
        <v>63</v>
      </c>
      <c r="B382" s="39"/>
      <c r="C382" s="40"/>
      <c r="D382" s="41"/>
    </row>
    <row r="383" spans="1:4" ht="21.75" customHeight="1">
      <c r="A383" s="42" t="s">
        <v>57</v>
      </c>
      <c r="B383" s="141" t="s">
        <v>428</v>
      </c>
      <c r="C383" s="40"/>
      <c r="D383" s="41"/>
    </row>
    <row r="384" spans="1:4" ht="40.5">
      <c r="A384" s="42" t="s">
        <v>20</v>
      </c>
      <c r="B384" s="141" t="s">
        <v>430</v>
      </c>
      <c r="C384" s="40"/>
      <c r="D384" s="41"/>
    </row>
    <row r="386" spans="1:4" ht="21.75">
      <c r="A386" s="34" t="s">
        <v>431</v>
      </c>
      <c r="B386" s="35">
        <v>41761</v>
      </c>
      <c r="C386" s="36" t="s">
        <v>59</v>
      </c>
      <c r="D386" s="37" t="s">
        <v>58</v>
      </c>
    </row>
    <row r="387" spans="1:4" ht="21.75">
      <c r="A387" s="38" t="s">
        <v>112</v>
      </c>
      <c r="B387" s="128" t="s">
        <v>432</v>
      </c>
      <c r="C387" s="41"/>
      <c r="D387" s="41"/>
    </row>
    <row r="388" spans="1:4" ht="21.75">
      <c r="A388" s="38" t="s">
        <v>114</v>
      </c>
      <c r="B388" s="128" t="s">
        <v>433</v>
      </c>
      <c r="C388" s="41"/>
      <c r="D388" s="41"/>
    </row>
    <row r="389" spans="1:4" ht="21.75">
      <c r="A389" s="38" t="s">
        <v>116</v>
      </c>
      <c r="B389" s="128" t="s">
        <v>434</v>
      </c>
      <c r="C389" s="41"/>
      <c r="D389" s="41"/>
    </row>
    <row r="390" spans="1:4" ht="21.75">
      <c r="A390" s="38"/>
      <c r="B390" s="126"/>
      <c r="D390" s="41"/>
    </row>
    <row r="391" spans="1:4" ht="21.75">
      <c r="A391" s="38" t="s">
        <v>18</v>
      </c>
      <c r="B391" s="128" t="s">
        <v>435</v>
      </c>
      <c r="C391" s="41" t="s">
        <v>304</v>
      </c>
      <c r="D391" s="41" t="s">
        <v>128</v>
      </c>
    </row>
    <row r="392" spans="1:4" ht="21.75" customHeight="1">
      <c r="A392" s="38" t="s">
        <v>21</v>
      </c>
      <c r="B392" s="128" t="s">
        <v>436</v>
      </c>
      <c r="C392" s="41" t="s">
        <v>438</v>
      </c>
      <c r="D392" s="41" t="s">
        <v>131</v>
      </c>
    </row>
    <row r="393" spans="1:4" ht="21.75">
      <c r="A393" s="38" t="s">
        <v>118</v>
      </c>
      <c r="B393" s="39" t="s">
        <v>437</v>
      </c>
      <c r="C393" s="41" t="s">
        <v>316</v>
      </c>
      <c r="D393" s="41" t="s">
        <v>250</v>
      </c>
    </row>
    <row r="394" spans="1:4" ht="21.75">
      <c r="A394" s="38" t="s">
        <v>122</v>
      </c>
      <c r="B394" s="128" t="s">
        <v>435</v>
      </c>
      <c r="C394" s="41" t="s">
        <v>249</v>
      </c>
      <c r="D394" s="41" t="s">
        <v>134</v>
      </c>
    </row>
    <row r="395" spans="1:4" ht="21.75">
      <c r="A395" s="38" t="s">
        <v>123</v>
      </c>
      <c r="B395" s="128" t="s">
        <v>436</v>
      </c>
      <c r="C395" s="41" t="s">
        <v>246</v>
      </c>
      <c r="D395" s="41" t="s">
        <v>176</v>
      </c>
    </row>
    <row r="396" spans="1:4" ht="21.75">
      <c r="A396" s="38" t="s">
        <v>124</v>
      </c>
      <c r="B396" s="39" t="s">
        <v>437</v>
      </c>
      <c r="C396" s="41" t="s">
        <v>186</v>
      </c>
      <c r="D396" s="41" t="s">
        <v>134</v>
      </c>
    </row>
    <row r="397" spans="1:4" ht="21.75">
      <c r="A397" s="38"/>
      <c r="B397" s="39"/>
      <c r="C397" s="41"/>
      <c r="D397" s="41"/>
    </row>
    <row r="398" spans="1:4" ht="21.75">
      <c r="A398" s="38" t="s">
        <v>125</v>
      </c>
      <c r="B398" s="128" t="s">
        <v>439</v>
      </c>
      <c r="C398" s="41" t="s">
        <v>369</v>
      </c>
      <c r="D398" s="41" t="s">
        <v>209</v>
      </c>
    </row>
    <row r="399" spans="1:4" ht="21.75">
      <c r="A399" s="42" t="s">
        <v>3</v>
      </c>
      <c r="B399" s="39" t="s">
        <v>440</v>
      </c>
      <c r="C399" s="40"/>
      <c r="D399" s="41"/>
    </row>
    <row r="400" spans="1:4" ht="21.75">
      <c r="A400" s="42" t="s">
        <v>355</v>
      </c>
      <c r="B400" s="39" t="s">
        <v>441</v>
      </c>
      <c r="C400" s="40"/>
      <c r="D400" s="41"/>
    </row>
    <row r="401" spans="1:4" ht="21.75">
      <c r="A401" s="42" t="s">
        <v>22</v>
      </c>
      <c r="B401" s="39" t="s">
        <v>192</v>
      </c>
      <c r="C401" s="40"/>
      <c r="D401" s="41"/>
    </row>
    <row r="402" spans="1:4" ht="21.75">
      <c r="A402" s="42" t="s">
        <v>60</v>
      </c>
      <c r="B402" s="39" t="s">
        <v>442</v>
      </c>
      <c r="C402" s="40"/>
      <c r="D402" s="41"/>
    </row>
    <row r="403" spans="1:4" ht="21.75">
      <c r="A403" s="42" t="s">
        <v>19</v>
      </c>
      <c r="B403" s="39"/>
      <c r="C403" s="40"/>
      <c r="D403" s="41"/>
    </row>
    <row r="404" spans="1:4" ht="21.75">
      <c r="A404" s="42" t="s">
        <v>63</v>
      </c>
      <c r="B404" s="39"/>
      <c r="C404" s="40"/>
      <c r="D404" s="41"/>
    </row>
    <row r="405" spans="1:4" ht="23.25" customHeight="1">
      <c r="A405" s="42" t="s">
        <v>57</v>
      </c>
      <c r="B405" s="43"/>
      <c r="C405" s="40"/>
      <c r="D405" s="41"/>
    </row>
    <row r="406" spans="1:4" ht="81">
      <c r="A406" s="42" t="s">
        <v>20</v>
      </c>
      <c r="B406" s="43" t="s">
        <v>443</v>
      </c>
      <c r="C406" s="40"/>
      <c r="D406" s="41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0" horizontalDpi="300" verticalDpi="3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54"/>
  <sheetViews>
    <sheetView zoomScale="90" zoomScaleNormal="90" zoomScalePageLayoutView="0" workbookViewId="0" topLeftCell="A9">
      <selection activeCell="H32" sqref="H32"/>
    </sheetView>
  </sheetViews>
  <sheetFormatPr defaultColWidth="0" defaultRowHeight="12.75"/>
  <cols>
    <col min="1" max="1" width="11.421875" style="0" customWidth="1"/>
    <col min="2" max="3" width="11.421875" style="4" customWidth="1"/>
    <col min="4" max="4" width="11.7109375" style="4" customWidth="1"/>
    <col min="5" max="5" width="11.8515625" style="19" customWidth="1"/>
    <col min="6" max="6" width="11.00390625" style="19" customWidth="1"/>
    <col min="7" max="7" width="14.8515625" style="4" customWidth="1"/>
    <col min="8" max="8" width="11.140625" style="4" customWidth="1"/>
    <col min="9" max="9" width="14.00390625" style="2" customWidth="1"/>
    <col min="10" max="10" width="10.140625" style="2" customWidth="1"/>
    <col min="11" max="11" width="11.140625" style="4" customWidth="1"/>
    <col min="12" max="12" width="10.140625" style="2" customWidth="1"/>
    <col min="13" max="13" width="9.8515625" style="2" customWidth="1"/>
    <col min="14" max="16384" width="0" style="0" hidden="1" customWidth="1"/>
  </cols>
  <sheetData>
    <row r="1" spans="1:13" s="71" customFormat="1" ht="12.75">
      <c r="A1" s="46"/>
      <c r="B1" s="69" t="s">
        <v>24</v>
      </c>
      <c r="C1" s="69" t="s">
        <v>30</v>
      </c>
      <c r="D1" s="69" t="s">
        <v>77</v>
      </c>
      <c r="E1" s="70" t="s">
        <v>82</v>
      </c>
      <c r="F1" s="70" t="s">
        <v>76</v>
      </c>
      <c r="G1" s="69" t="s">
        <v>31</v>
      </c>
      <c r="H1" s="69" t="s">
        <v>78</v>
      </c>
      <c r="I1" s="110" t="s">
        <v>32</v>
      </c>
      <c r="J1" s="106" t="s">
        <v>102</v>
      </c>
      <c r="K1" s="69" t="s">
        <v>83</v>
      </c>
      <c r="L1" s="106" t="s">
        <v>90</v>
      </c>
      <c r="M1" s="69" t="s">
        <v>91</v>
      </c>
    </row>
    <row r="2" spans="1:50" s="90" customFormat="1" ht="16.5">
      <c r="A2" s="53" t="s">
        <v>275</v>
      </c>
      <c r="B2" s="58">
        <f>Tore!C2</f>
        <v>30</v>
      </c>
      <c r="C2" s="55">
        <v>11</v>
      </c>
      <c r="D2" s="56">
        <f>C2/B2*100</f>
        <v>36.666666666666664</v>
      </c>
      <c r="E2" s="55">
        <v>4</v>
      </c>
      <c r="F2" s="75">
        <f>E2/B2*100</f>
        <v>13.333333333333334</v>
      </c>
      <c r="G2" s="55">
        <f>B2-C2-E2</f>
        <v>15</v>
      </c>
      <c r="H2" s="75">
        <f>G2/B2*100</f>
        <v>50</v>
      </c>
      <c r="I2" s="111">
        <f>C2-G2</f>
        <v>-4</v>
      </c>
      <c r="J2" s="107">
        <f>(C2*3)+E2</f>
        <v>37</v>
      </c>
      <c r="K2" s="89">
        <f>L2-M2</f>
        <v>-11</v>
      </c>
      <c r="L2" s="107">
        <v>118</v>
      </c>
      <c r="M2" s="105">
        <v>129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s="90" customFormat="1" ht="16.5">
      <c r="A3" s="53" t="s">
        <v>28</v>
      </c>
      <c r="B3" s="58">
        <f>Tore!C3</f>
        <v>13</v>
      </c>
      <c r="C3" s="55">
        <v>8</v>
      </c>
      <c r="D3" s="56">
        <f aca="true" t="shared" si="0" ref="D3:D18">C3/B3*100</f>
        <v>61.53846153846154</v>
      </c>
      <c r="E3" s="55">
        <v>0</v>
      </c>
      <c r="F3" s="75">
        <f aca="true" t="shared" si="1" ref="F3:F18">E3/B3*100</f>
        <v>0</v>
      </c>
      <c r="G3" s="55">
        <f aca="true" t="shared" si="2" ref="G3:G18">B3-C3-E3</f>
        <v>5</v>
      </c>
      <c r="H3" s="75">
        <f aca="true" t="shared" si="3" ref="H3:H18">G3/B3*100</f>
        <v>38.46153846153847</v>
      </c>
      <c r="I3" s="111">
        <f aca="true" t="shared" si="4" ref="I3:I32">C3-G3</f>
        <v>3</v>
      </c>
      <c r="J3" s="107">
        <f>(C3*3)+E3</f>
        <v>24</v>
      </c>
      <c r="K3" s="89">
        <f aca="true" t="shared" si="5" ref="K3:K33">L3-M3</f>
        <v>4</v>
      </c>
      <c r="L3" s="107">
        <v>91</v>
      </c>
      <c r="M3" s="105">
        <v>87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50" s="90" customFormat="1" ht="16.5">
      <c r="A4" s="53" t="s">
        <v>80</v>
      </c>
      <c r="B4" s="58">
        <f>Tore!C4</f>
        <v>7</v>
      </c>
      <c r="C4" s="55">
        <v>5</v>
      </c>
      <c r="D4" s="56">
        <f t="shared" si="0"/>
        <v>71.42857142857143</v>
      </c>
      <c r="E4" s="55">
        <v>0</v>
      </c>
      <c r="F4" s="75">
        <f t="shared" si="1"/>
        <v>0</v>
      </c>
      <c r="G4" s="55">
        <f t="shared" si="2"/>
        <v>2</v>
      </c>
      <c r="H4" s="75">
        <f t="shared" si="3"/>
        <v>28.57142857142857</v>
      </c>
      <c r="I4" s="111">
        <f t="shared" si="4"/>
        <v>3</v>
      </c>
      <c r="J4" s="107">
        <f aca="true" t="shared" si="6" ref="J4:J32">(C4*3)+E4</f>
        <v>15</v>
      </c>
      <c r="K4" s="89">
        <f t="shared" si="5"/>
        <v>2</v>
      </c>
      <c r="L4" s="107">
        <v>40</v>
      </c>
      <c r="M4" s="107">
        <v>38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</row>
    <row r="5" spans="1:50" s="90" customFormat="1" ht="16.5">
      <c r="A5" s="53" t="s">
        <v>343</v>
      </c>
      <c r="B5" s="58">
        <f>Tore!C5</f>
        <v>12</v>
      </c>
      <c r="C5" s="55">
        <v>6</v>
      </c>
      <c r="D5" s="56">
        <f>C5/B5*100</f>
        <v>50</v>
      </c>
      <c r="E5" s="55">
        <v>1</v>
      </c>
      <c r="F5" s="75">
        <f>E5/B5*100</f>
        <v>8.333333333333332</v>
      </c>
      <c r="G5" s="55">
        <f>B5-C5-E5</f>
        <v>5</v>
      </c>
      <c r="H5" s="75">
        <f>G5/B5*100</f>
        <v>41.66666666666667</v>
      </c>
      <c r="I5" s="111">
        <f>C5-G5</f>
        <v>1</v>
      </c>
      <c r="J5" s="107">
        <f>(C5*3)+E5</f>
        <v>19</v>
      </c>
      <c r="K5" s="89">
        <f>L5-M5</f>
        <v>-2</v>
      </c>
      <c r="L5" s="107">
        <v>54</v>
      </c>
      <c r="M5" s="107">
        <v>56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</row>
    <row r="6" spans="1:50" s="90" customFormat="1" ht="16.5">
      <c r="A6" s="53" t="s">
        <v>285</v>
      </c>
      <c r="B6" s="58">
        <f>Tore!C6</f>
        <v>46</v>
      </c>
      <c r="C6" s="55">
        <v>30</v>
      </c>
      <c r="D6" s="56">
        <f>C6/B6*100</f>
        <v>65.21739130434783</v>
      </c>
      <c r="E6" s="55">
        <v>3</v>
      </c>
      <c r="F6" s="75">
        <f>E6/B6*100</f>
        <v>6.521739130434782</v>
      </c>
      <c r="G6" s="55">
        <f>B6-C6-E6</f>
        <v>13</v>
      </c>
      <c r="H6" s="75">
        <f>G6/B6*100</f>
        <v>28.26086956521739</v>
      </c>
      <c r="I6" s="111">
        <f>C6-G6</f>
        <v>17</v>
      </c>
      <c r="J6" s="107">
        <f>(C6*3)+E6</f>
        <v>93</v>
      </c>
      <c r="K6" s="89">
        <f>L6-M6</f>
        <v>73</v>
      </c>
      <c r="L6" s="107">
        <v>308</v>
      </c>
      <c r="M6" s="107">
        <v>235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</row>
    <row r="7" spans="1:50" s="90" customFormat="1" ht="16.5">
      <c r="A7" s="53" t="s">
        <v>142</v>
      </c>
      <c r="B7" s="58">
        <f>Tore!C7</f>
        <v>66</v>
      </c>
      <c r="C7" s="55">
        <v>28</v>
      </c>
      <c r="D7" s="56">
        <f t="shared" si="0"/>
        <v>42.42424242424242</v>
      </c>
      <c r="E7" s="55">
        <v>8</v>
      </c>
      <c r="F7" s="75">
        <f t="shared" si="1"/>
        <v>12.121212121212121</v>
      </c>
      <c r="G7" s="55">
        <f t="shared" si="2"/>
        <v>30</v>
      </c>
      <c r="H7" s="75">
        <f t="shared" si="3"/>
        <v>45.45454545454545</v>
      </c>
      <c r="I7" s="111">
        <f>C7-G7</f>
        <v>-2</v>
      </c>
      <c r="J7" s="107">
        <f>(C7*3)+E7</f>
        <v>92</v>
      </c>
      <c r="K7" s="89">
        <f>L7-M7</f>
        <v>-26</v>
      </c>
      <c r="L7" s="107">
        <v>333</v>
      </c>
      <c r="M7" s="107">
        <v>359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</row>
    <row r="8" spans="1:50" s="90" customFormat="1" ht="16.5">
      <c r="A8" s="53" t="s">
        <v>141</v>
      </c>
      <c r="B8" s="58">
        <f>Tore!C8</f>
        <v>5</v>
      </c>
      <c r="C8" s="55">
        <v>4</v>
      </c>
      <c r="D8" s="56">
        <f t="shared" si="0"/>
        <v>80</v>
      </c>
      <c r="E8" s="55">
        <v>0</v>
      </c>
      <c r="F8" s="75">
        <f t="shared" si="1"/>
        <v>0</v>
      </c>
      <c r="G8" s="55">
        <f t="shared" si="2"/>
        <v>1</v>
      </c>
      <c r="H8" s="75">
        <f t="shared" si="3"/>
        <v>20</v>
      </c>
      <c r="I8" s="111">
        <f>C8-G8</f>
        <v>3</v>
      </c>
      <c r="J8" s="107">
        <f>(C8*3)+E8</f>
        <v>12</v>
      </c>
      <c r="K8" s="89">
        <f>L8-M8</f>
        <v>5</v>
      </c>
      <c r="L8" s="107">
        <v>26</v>
      </c>
      <c r="M8" s="107">
        <v>21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</row>
    <row r="9" spans="1:50" s="90" customFormat="1" ht="16.5">
      <c r="A9" s="53" t="s">
        <v>143</v>
      </c>
      <c r="B9" s="58">
        <f>Tore!C9</f>
        <v>5</v>
      </c>
      <c r="C9" s="55">
        <v>3</v>
      </c>
      <c r="D9" s="56">
        <f t="shared" si="0"/>
        <v>60</v>
      </c>
      <c r="E9" s="55">
        <v>0</v>
      </c>
      <c r="F9" s="75">
        <f t="shared" si="1"/>
        <v>0</v>
      </c>
      <c r="G9" s="55">
        <f t="shared" si="2"/>
        <v>2</v>
      </c>
      <c r="H9" s="75">
        <f t="shared" si="3"/>
        <v>40</v>
      </c>
      <c r="I9" s="111">
        <f>C9-G9</f>
        <v>1</v>
      </c>
      <c r="J9" s="107">
        <f>(C9*3)+E9</f>
        <v>9</v>
      </c>
      <c r="K9" s="89">
        <f>L9-M9</f>
        <v>4</v>
      </c>
      <c r="L9" s="107">
        <v>25</v>
      </c>
      <c r="M9" s="107">
        <v>21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</row>
    <row r="10" spans="1:50" s="90" customFormat="1" ht="16.5">
      <c r="A10" s="53" t="s">
        <v>89</v>
      </c>
      <c r="B10" s="58">
        <f>Tore!C10</f>
        <v>2</v>
      </c>
      <c r="C10" s="55">
        <v>1</v>
      </c>
      <c r="D10" s="56">
        <f t="shared" si="0"/>
        <v>50</v>
      </c>
      <c r="E10" s="55">
        <v>0</v>
      </c>
      <c r="F10" s="75">
        <f t="shared" si="1"/>
        <v>0</v>
      </c>
      <c r="G10" s="55">
        <f t="shared" si="2"/>
        <v>1</v>
      </c>
      <c r="H10" s="75">
        <f t="shared" si="3"/>
        <v>50</v>
      </c>
      <c r="I10" s="111">
        <f t="shared" si="4"/>
        <v>0</v>
      </c>
      <c r="J10" s="107">
        <f t="shared" si="6"/>
        <v>3</v>
      </c>
      <c r="K10" s="89">
        <f t="shared" si="5"/>
        <v>-3</v>
      </c>
      <c r="L10" s="107">
        <v>14</v>
      </c>
      <c r="M10" s="107">
        <v>17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</row>
    <row r="11" spans="1:50" s="90" customFormat="1" ht="16.5">
      <c r="A11" s="53" t="s">
        <v>429</v>
      </c>
      <c r="B11" s="58">
        <f>Tore!C11</f>
        <v>3</v>
      </c>
      <c r="C11" s="55">
        <v>0</v>
      </c>
      <c r="D11" s="56">
        <f>C11/B11*100</f>
        <v>0</v>
      </c>
      <c r="E11" s="55">
        <v>0</v>
      </c>
      <c r="F11" s="75">
        <f>E11/B11*100</f>
        <v>0</v>
      </c>
      <c r="G11" s="55">
        <f>B11-C11-E11</f>
        <v>3</v>
      </c>
      <c r="H11" s="75">
        <f>G11/B11*100</f>
        <v>100</v>
      </c>
      <c r="I11" s="111">
        <f>C11-G11</f>
        <v>-3</v>
      </c>
      <c r="J11" s="107">
        <f>(C11*3)+E11</f>
        <v>0</v>
      </c>
      <c r="K11" s="89">
        <f>L11-M11</f>
        <v>-8</v>
      </c>
      <c r="L11" s="107">
        <v>22</v>
      </c>
      <c r="M11" s="107">
        <v>30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</row>
    <row r="12" spans="1:50" s="90" customFormat="1" ht="16.5">
      <c r="A12" s="53" t="s">
        <v>73</v>
      </c>
      <c r="B12" s="58">
        <f>Tore!C12</f>
        <v>11</v>
      </c>
      <c r="C12" s="55">
        <v>3</v>
      </c>
      <c r="D12" s="56">
        <f t="shared" si="0"/>
        <v>27.27272727272727</v>
      </c>
      <c r="E12" s="55">
        <v>1</v>
      </c>
      <c r="F12" s="75">
        <f t="shared" si="1"/>
        <v>9.090909090909092</v>
      </c>
      <c r="G12" s="55">
        <f t="shared" si="2"/>
        <v>7</v>
      </c>
      <c r="H12" s="75">
        <f t="shared" si="3"/>
        <v>63.63636363636363</v>
      </c>
      <c r="I12" s="111">
        <f>C12-G12</f>
        <v>-4</v>
      </c>
      <c r="J12" s="107">
        <f t="shared" si="6"/>
        <v>10</v>
      </c>
      <c r="K12" s="89">
        <f t="shared" si="5"/>
        <v>-23</v>
      </c>
      <c r="L12" s="107">
        <v>57</v>
      </c>
      <c r="M12" s="107">
        <v>80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</row>
    <row r="13" spans="1:50" s="90" customFormat="1" ht="16.5">
      <c r="A13" s="53" t="s">
        <v>95</v>
      </c>
      <c r="B13" s="58">
        <f>Tore!C13</f>
        <v>59</v>
      </c>
      <c r="C13" s="55">
        <v>22</v>
      </c>
      <c r="D13" s="56">
        <f t="shared" si="0"/>
        <v>37.28813559322034</v>
      </c>
      <c r="E13" s="55">
        <v>6</v>
      </c>
      <c r="F13" s="75">
        <f t="shared" si="1"/>
        <v>10.16949152542373</v>
      </c>
      <c r="G13" s="55">
        <f t="shared" si="2"/>
        <v>31</v>
      </c>
      <c r="H13" s="75">
        <f t="shared" si="3"/>
        <v>52.54237288135594</v>
      </c>
      <c r="I13" s="111">
        <f t="shared" si="4"/>
        <v>-9</v>
      </c>
      <c r="J13" s="107">
        <f t="shared" si="6"/>
        <v>72</v>
      </c>
      <c r="K13" s="89">
        <f t="shared" si="5"/>
        <v>-33</v>
      </c>
      <c r="L13" s="107">
        <v>331</v>
      </c>
      <c r="M13" s="107">
        <v>364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</row>
    <row r="14" spans="1:50" s="90" customFormat="1" ht="16.5">
      <c r="A14" s="53" t="s">
        <v>94</v>
      </c>
      <c r="B14" s="58">
        <f>Tore!C14</f>
        <v>2</v>
      </c>
      <c r="C14" s="55">
        <v>0</v>
      </c>
      <c r="D14" s="56">
        <f t="shared" si="0"/>
        <v>0</v>
      </c>
      <c r="E14" s="55">
        <v>0</v>
      </c>
      <c r="F14" s="75">
        <f t="shared" si="1"/>
        <v>0</v>
      </c>
      <c r="G14" s="55">
        <f t="shared" si="2"/>
        <v>2</v>
      </c>
      <c r="H14" s="75">
        <f t="shared" si="3"/>
        <v>100</v>
      </c>
      <c r="I14" s="111">
        <f t="shared" si="4"/>
        <v>-2</v>
      </c>
      <c r="J14" s="107">
        <f t="shared" si="6"/>
        <v>0</v>
      </c>
      <c r="K14" s="89">
        <f t="shared" si="5"/>
        <v>-4</v>
      </c>
      <c r="L14" s="107">
        <v>22</v>
      </c>
      <c r="M14" s="107">
        <v>26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</row>
    <row r="15" spans="1:50" s="90" customFormat="1" ht="16.5">
      <c r="A15" s="53" t="s">
        <v>144</v>
      </c>
      <c r="B15" s="58">
        <f>Tore!C15</f>
        <v>5</v>
      </c>
      <c r="C15" s="55">
        <v>3</v>
      </c>
      <c r="D15" s="56">
        <f t="shared" si="0"/>
        <v>60</v>
      </c>
      <c r="E15" s="55">
        <v>0</v>
      </c>
      <c r="F15" s="75">
        <f t="shared" si="1"/>
        <v>0</v>
      </c>
      <c r="G15" s="55">
        <f t="shared" si="2"/>
        <v>2</v>
      </c>
      <c r="H15" s="75">
        <f t="shared" si="3"/>
        <v>40</v>
      </c>
      <c r="I15" s="111">
        <f>C15-G15</f>
        <v>1</v>
      </c>
      <c r="J15" s="107">
        <f>(C15*3)+E15</f>
        <v>9</v>
      </c>
      <c r="K15" s="89">
        <f>L15-M15</f>
        <v>1</v>
      </c>
      <c r="L15" s="107">
        <v>24</v>
      </c>
      <c r="M15" s="107">
        <v>23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</row>
    <row r="16" spans="1:50" s="90" customFormat="1" ht="16.5">
      <c r="A16" s="53" t="s">
        <v>87</v>
      </c>
      <c r="B16" s="58">
        <f>Tore!C16</f>
        <v>42</v>
      </c>
      <c r="C16" s="55">
        <v>20</v>
      </c>
      <c r="D16" s="56">
        <f t="shared" si="0"/>
        <v>47.61904761904761</v>
      </c>
      <c r="E16" s="55">
        <v>5</v>
      </c>
      <c r="F16" s="75">
        <f t="shared" si="1"/>
        <v>11.904761904761903</v>
      </c>
      <c r="G16" s="55">
        <f t="shared" si="2"/>
        <v>17</v>
      </c>
      <c r="H16" s="75">
        <f t="shared" si="3"/>
        <v>40.476190476190474</v>
      </c>
      <c r="I16" s="111">
        <f t="shared" si="4"/>
        <v>3</v>
      </c>
      <c r="J16" s="107">
        <f t="shared" si="6"/>
        <v>65</v>
      </c>
      <c r="K16" s="89">
        <f t="shared" si="5"/>
        <v>21</v>
      </c>
      <c r="L16" s="107">
        <v>249</v>
      </c>
      <c r="M16" s="107">
        <v>228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</row>
    <row r="17" spans="1:50" s="90" customFormat="1" ht="16.5">
      <c r="A17" s="53" t="s">
        <v>231</v>
      </c>
      <c r="B17" s="58">
        <f>Tore!C17</f>
        <v>11</v>
      </c>
      <c r="C17" s="55">
        <v>5</v>
      </c>
      <c r="D17" s="56">
        <f>C17/B17*100</f>
        <v>45.45454545454545</v>
      </c>
      <c r="E17" s="55">
        <v>0</v>
      </c>
      <c r="F17" s="75">
        <f>E17/B17*100</f>
        <v>0</v>
      </c>
      <c r="G17" s="55">
        <f>B17-C17-E17</f>
        <v>6</v>
      </c>
      <c r="H17" s="75">
        <f>G17/B17*100</f>
        <v>54.54545454545454</v>
      </c>
      <c r="I17" s="111">
        <f>C17-G17</f>
        <v>-1</v>
      </c>
      <c r="J17" s="107">
        <f>(C17*3)+E17</f>
        <v>15</v>
      </c>
      <c r="K17" s="89">
        <f>L17-M17</f>
        <v>5</v>
      </c>
      <c r="L17" s="107">
        <v>54</v>
      </c>
      <c r="M17" s="107">
        <v>49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</row>
    <row r="18" spans="1:50" s="90" customFormat="1" ht="16.5">
      <c r="A18" s="53" t="s">
        <v>88</v>
      </c>
      <c r="B18" s="58">
        <f>Tore!C18</f>
        <v>75</v>
      </c>
      <c r="C18" s="55">
        <v>31</v>
      </c>
      <c r="D18" s="56">
        <f t="shared" si="0"/>
        <v>41.333333333333336</v>
      </c>
      <c r="E18" s="55">
        <v>8</v>
      </c>
      <c r="F18" s="75">
        <f t="shared" si="1"/>
        <v>10.666666666666668</v>
      </c>
      <c r="G18" s="55">
        <f t="shared" si="2"/>
        <v>36</v>
      </c>
      <c r="H18" s="75">
        <f t="shared" si="3"/>
        <v>48</v>
      </c>
      <c r="I18" s="111">
        <f t="shared" si="4"/>
        <v>-5</v>
      </c>
      <c r="J18" s="107">
        <f t="shared" si="6"/>
        <v>101</v>
      </c>
      <c r="K18" s="89">
        <f t="shared" si="5"/>
        <v>-6</v>
      </c>
      <c r="L18" s="107">
        <v>428</v>
      </c>
      <c r="M18" s="107">
        <v>434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</row>
    <row r="19" spans="1:50" s="90" customFormat="1" ht="16.5">
      <c r="A19" s="53" t="s">
        <v>86</v>
      </c>
      <c r="B19" s="58">
        <f>Tore!C19</f>
        <v>6</v>
      </c>
      <c r="C19" s="55">
        <v>2</v>
      </c>
      <c r="D19" s="56">
        <f aca="true" t="shared" si="7" ref="D19:D29">C19/B19*100</f>
        <v>33.33333333333333</v>
      </c>
      <c r="E19" s="55">
        <v>1</v>
      </c>
      <c r="F19" s="75">
        <f aca="true" t="shared" si="8" ref="F19:F29">E19/B19*100</f>
        <v>16.666666666666664</v>
      </c>
      <c r="G19" s="55">
        <f aca="true" t="shared" si="9" ref="G19:G29">B19-C19-E19</f>
        <v>3</v>
      </c>
      <c r="H19" s="75">
        <f aca="true" t="shared" si="10" ref="H19:H29">G19/B19*100</f>
        <v>50</v>
      </c>
      <c r="I19" s="111">
        <f t="shared" si="4"/>
        <v>-1</v>
      </c>
      <c r="J19" s="107">
        <f t="shared" si="6"/>
        <v>7</v>
      </c>
      <c r="K19" s="89">
        <f t="shared" si="5"/>
        <v>0</v>
      </c>
      <c r="L19" s="107">
        <v>41</v>
      </c>
      <c r="M19" s="107">
        <v>41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</row>
    <row r="20" spans="1:50" s="90" customFormat="1" ht="16.5">
      <c r="A20" s="53" t="s">
        <v>92</v>
      </c>
      <c r="B20" s="58">
        <f>Tore!C20</f>
        <v>51</v>
      </c>
      <c r="C20" s="55">
        <v>20</v>
      </c>
      <c r="D20" s="56">
        <f t="shared" si="7"/>
        <v>39.21568627450981</v>
      </c>
      <c r="E20" s="55">
        <v>7</v>
      </c>
      <c r="F20" s="75">
        <f t="shared" si="8"/>
        <v>13.725490196078432</v>
      </c>
      <c r="G20" s="55">
        <f t="shared" si="9"/>
        <v>24</v>
      </c>
      <c r="H20" s="75">
        <f t="shared" si="10"/>
        <v>47.05882352941176</v>
      </c>
      <c r="I20" s="111">
        <f t="shared" si="4"/>
        <v>-4</v>
      </c>
      <c r="J20" s="107">
        <f t="shared" si="6"/>
        <v>67</v>
      </c>
      <c r="K20" s="89">
        <f t="shared" si="5"/>
        <v>-22</v>
      </c>
      <c r="L20" s="107">
        <v>281</v>
      </c>
      <c r="M20" s="107">
        <v>303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1:50" s="90" customFormat="1" ht="16.5">
      <c r="A21" s="53" t="s">
        <v>85</v>
      </c>
      <c r="B21" s="58">
        <f>Tore!C21</f>
        <v>74</v>
      </c>
      <c r="C21" s="55">
        <v>28</v>
      </c>
      <c r="D21" s="56">
        <f t="shared" si="7"/>
        <v>37.83783783783784</v>
      </c>
      <c r="E21" s="55">
        <v>6</v>
      </c>
      <c r="F21" s="75">
        <f t="shared" si="8"/>
        <v>8.108108108108109</v>
      </c>
      <c r="G21" s="55">
        <f t="shared" si="9"/>
        <v>40</v>
      </c>
      <c r="H21" s="75">
        <f t="shared" si="10"/>
        <v>54.054054054054056</v>
      </c>
      <c r="I21" s="111">
        <f t="shared" si="4"/>
        <v>-12</v>
      </c>
      <c r="J21" s="107">
        <f t="shared" si="6"/>
        <v>90</v>
      </c>
      <c r="K21" s="89">
        <f t="shared" si="5"/>
        <v>-47</v>
      </c>
      <c r="L21" s="107">
        <v>396</v>
      </c>
      <c r="M21" s="107">
        <v>443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</row>
    <row r="22" spans="1:50" s="90" customFormat="1" ht="16.5">
      <c r="A22" s="53" t="s">
        <v>393</v>
      </c>
      <c r="B22" s="58">
        <f>Tore!C22</f>
        <v>8</v>
      </c>
      <c r="C22" s="55">
        <v>1</v>
      </c>
      <c r="D22" s="56">
        <f>C22/B22*100</f>
        <v>12.5</v>
      </c>
      <c r="E22" s="55">
        <v>1</v>
      </c>
      <c r="F22" s="75">
        <f>E22/B22*100</f>
        <v>12.5</v>
      </c>
      <c r="G22" s="55">
        <f>B22-C22-E22</f>
        <v>6</v>
      </c>
      <c r="H22" s="75">
        <f>G22/B22*100</f>
        <v>75</v>
      </c>
      <c r="I22" s="111">
        <f>C22-G22</f>
        <v>-5</v>
      </c>
      <c r="J22" s="107">
        <f>(C22*3)+E22</f>
        <v>4</v>
      </c>
      <c r="K22" s="89">
        <f>L22-M22</f>
        <v>-15</v>
      </c>
      <c r="L22" s="107">
        <v>39</v>
      </c>
      <c r="M22" s="107">
        <v>54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s="90" customFormat="1" ht="16.5">
      <c r="A23" s="53" t="s">
        <v>72</v>
      </c>
      <c r="B23" s="58">
        <f>Tore!C23</f>
        <v>86</v>
      </c>
      <c r="C23" s="55">
        <v>49</v>
      </c>
      <c r="D23" s="56">
        <f t="shared" si="7"/>
        <v>56.97674418604651</v>
      </c>
      <c r="E23" s="55">
        <v>7</v>
      </c>
      <c r="F23" s="75">
        <f t="shared" si="8"/>
        <v>8.13953488372093</v>
      </c>
      <c r="G23" s="55">
        <f t="shared" si="9"/>
        <v>30</v>
      </c>
      <c r="H23" s="75">
        <f t="shared" si="10"/>
        <v>34.883720930232556</v>
      </c>
      <c r="I23" s="111">
        <f t="shared" si="4"/>
        <v>19</v>
      </c>
      <c r="J23" s="107">
        <f t="shared" si="6"/>
        <v>154</v>
      </c>
      <c r="K23" s="89">
        <f t="shared" si="5"/>
        <v>81</v>
      </c>
      <c r="L23" s="107">
        <v>569</v>
      </c>
      <c r="M23" s="107">
        <v>488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</row>
    <row r="24" spans="1:50" s="90" customFormat="1" ht="16.5">
      <c r="A24" s="53" t="s">
        <v>71</v>
      </c>
      <c r="B24" s="58">
        <f>Tore!C24</f>
        <v>83</v>
      </c>
      <c r="C24" s="55">
        <v>42</v>
      </c>
      <c r="D24" s="56">
        <f t="shared" si="7"/>
        <v>50.602409638554214</v>
      </c>
      <c r="E24" s="55">
        <v>5</v>
      </c>
      <c r="F24" s="75">
        <f t="shared" si="8"/>
        <v>6.024096385542169</v>
      </c>
      <c r="G24" s="55">
        <f t="shared" si="9"/>
        <v>36</v>
      </c>
      <c r="H24" s="75">
        <f t="shared" si="10"/>
        <v>43.373493975903614</v>
      </c>
      <c r="I24" s="111">
        <f t="shared" si="4"/>
        <v>6</v>
      </c>
      <c r="J24" s="107">
        <f t="shared" si="6"/>
        <v>131</v>
      </c>
      <c r="K24" s="89">
        <f t="shared" si="5"/>
        <v>33</v>
      </c>
      <c r="L24" s="107">
        <v>517</v>
      </c>
      <c r="M24" s="107">
        <v>484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</row>
    <row r="25" spans="1:50" s="90" customFormat="1" ht="16.5">
      <c r="A25" s="57" t="s">
        <v>403</v>
      </c>
      <c r="B25" s="58">
        <f>Tore!C25</f>
        <v>9</v>
      </c>
      <c r="C25" s="55">
        <v>3</v>
      </c>
      <c r="D25" s="56">
        <f>C25/B25*100</f>
        <v>33.33333333333333</v>
      </c>
      <c r="E25" s="55">
        <v>0</v>
      </c>
      <c r="F25" s="75">
        <f>E25/B25*100</f>
        <v>0</v>
      </c>
      <c r="G25" s="55">
        <f>B25-C25-E25</f>
        <v>6</v>
      </c>
      <c r="H25" s="75">
        <f>G25/B25*100</f>
        <v>66.66666666666666</v>
      </c>
      <c r="I25" s="111">
        <f>C25-G25</f>
        <v>-3</v>
      </c>
      <c r="J25" s="107">
        <f>(C25*3)+E25</f>
        <v>9</v>
      </c>
      <c r="K25" s="89">
        <f>L25-M25</f>
        <v>-11</v>
      </c>
      <c r="L25" s="107">
        <v>78</v>
      </c>
      <c r="M25" s="107">
        <v>89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</row>
    <row r="26" spans="1:50" s="90" customFormat="1" ht="16.5">
      <c r="A26" s="57" t="s">
        <v>194</v>
      </c>
      <c r="B26" s="58">
        <f>Tore!C26</f>
        <v>63</v>
      </c>
      <c r="C26" s="55">
        <v>31</v>
      </c>
      <c r="D26" s="56">
        <f>C26/B26*100</f>
        <v>49.2063492063492</v>
      </c>
      <c r="E26" s="55">
        <v>7</v>
      </c>
      <c r="F26" s="75">
        <f>E26/B26*100</f>
        <v>11.11111111111111</v>
      </c>
      <c r="G26" s="55">
        <f>B26-C26-E26</f>
        <v>25</v>
      </c>
      <c r="H26" s="75">
        <f>G26/B26*100</f>
        <v>39.682539682539684</v>
      </c>
      <c r="I26" s="111">
        <f>C26-G26</f>
        <v>6</v>
      </c>
      <c r="J26" s="107">
        <f>(C26*3)+E26</f>
        <v>100</v>
      </c>
      <c r="K26" s="89">
        <f t="shared" si="5"/>
        <v>45</v>
      </c>
      <c r="L26" s="107">
        <v>358</v>
      </c>
      <c r="M26" s="107">
        <v>313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</row>
    <row r="27" spans="1:50" s="90" customFormat="1" ht="16.5">
      <c r="A27" s="57" t="s">
        <v>96</v>
      </c>
      <c r="B27" s="58">
        <f>Tore!C27</f>
        <v>31</v>
      </c>
      <c r="C27" s="59">
        <v>15</v>
      </c>
      <c r="D27" s="60">
        <f>C27/B27*100</f>
        <v>48.38709677419355</v>
      </c>
      <c r="E27" s="59">
        <v>4</v>
      </c>
      <c r="F27" s="85">
        <f>E27/B27*100</f>
        <v>12.903225806451612</v>
      </c>
      <c r="G27" s="59">
        <f>B27-C27-E27</f>
        <v>12</v>
      </c>
      <c r="H27" s="85">
        <f>G27/B27*100</f>
        <v>38.70967741935484</v>
      </c>
      <c r="I27" s="112">
        <f>C27-G27</f>
        <v>3</v>
      </c>
      <c r="J27" s="131">
        <f>(C27*3)+E27</f>
        <v>49</v>
      </c>
      <c r="K27" s="104">
        <f>L27-M27</f>
        <v>32</v>
      </c>
      <c r="L27" s="108">
        <v>190</v>
      </c>
      <c r="M27" s="108">
        <v>158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</row>
    <row r="28" spans="1:50" s="90" customFormat="1" ht="16.5">
      <c r="A28" s="57" t="s">
        <v>258</v>
      </c>
      <c r="B28" s="58">
        <f>Tore!C28</f>
        <v>22</v>
      </c>
      <c r="C28" s="59">
        <v>9</v>
      </c>
      <c r="D28" s="60">
        <f>C28/B28*100</f>
        <v>40.909090909090914</v>
      </c>
      <c r="E28" s="59">
        <v>5</v>
      </c>
      <c r="F28" s="85">
        <f>E28/B28*100</f>
        <v>22.727272727272727</v>
      </c>
      <c r="G28" s="59">
        <f>B28-C28-E28</f>
        <v>8</v>
      </c>
      <c r="H28" s="85">
        <f>G28/B28*100</f>
        <v>36.36363636363637</v>
      </c>
      <c r="I28" s="112">
        <f>C28-G28</f>
        <v>1</v>
      </c>
      <c r="J28" s="131">
        <f>(C28*3)+E28</f>
        <v>32</v>
      </c>
      <c r="K28" s="104">
        <f>L28-M28</f>
        <v>7</v>
      </c>
      <c r="L28" s="108">
        <v>101</v>
      </c>
      <c r="M28" s="108">
        <v>94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</row>
    <row r="29" spans="1:50" s="90" customFormat="1" ht="17.25" thickBot="1">
      <c r="A29" s="57" t="s">
        <v>216</v>
      </c>
      <c r="B29" s="58">
        <f>Tore!C29</f>
        <v>25</v>
      </c>
      <c r="C29" s="59">
        <v>6</v>
      </c>
      <c r="D29" s="60">
        <f t="shared" si="7"/>
        <v>24</v>
      </c>
      <c r="E29" s="59">
        <v>3</v>
      </c>
      <c r="F29" s="85">
        <f t="shared" si="8"/>
        <v>12</v>
      </c>
      <c r="G29" s="59">
        <f t="shared" si="9"/>
        <v>16</v>
      </c>
      <c r="H29" s="85">
        <f t="shared" si="10"/>
        <v>64</v>
      </c>
      <c r="I29" s="112">
        <f>C29-G29</f>
        <v>-10</v>
      </c>
      <c r="J29" s="124">
        <f t="shared" si="6"/>
        <v>21</v>
      </c>
      <c r="K29" s="104">
        <f t="shared" si="5"/>
        <v>-47</v>
      </c>
      <c r="L29" s="108">
        <v>130</v>
      </c>
      <c r="M29" s="108">
        <v>177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</row>
    <row r="30" spans="1:50" s="90" customFormat="1" ht="16.5">
      <c r="A30" s="114" t="s">
        <v>68</v>
      </c>
      <c r="B30" s="115">
        <f>Tore!C30</f>
        <v>53</v>
      </c>
      <c r="C30" s="116">
        <v>20</v>
      </c>
      <c r="D30" s="117">
        <f>C30/B30*100</f>
        <v>37.735849056603776</v>
      </c>
      <c r="E30" s="116">
        <v>6</v>
      </c>
      <c r="F30" s="118">
        <f>E30/B30*100</f>
        <v>11.320754716981133</v>
      </c>
      <c r="G30" s="116">
        <f>B30-C30-E30</f>
        <v>27</v>
      </c>
      <c r="H30" s="118">
        <f>G30/B30*100</f>
        <v>50.943396226415096</v>
      </c>
      <c r="I30" s="119">
        <f t="shared" si="4"/>
        <v>-7</v>
      </c>
      <c r="J30" s="123">
        <f t="shared" si="6"/>
        <v>66</v>
      </c>
      <c r="K30" s="121">
        <f t="shared" si="5"/>
        <v>-53</v>
      </c>
      <c r="L30" s="120">
        <v>218</v>
      </c>
      <c r="M30" s="120">
        <v>271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</row>
    <row r="31" spans="1:50" s="90" customFormat="1" ht="16.5">
      <c r="A31" s="84" t="s">
        <v>68</v>
      </c>
      <c r="B31" s="58">
        <f>Tore!C31</f>
        <v>83</v>
      </c>
      <c r="C31" s="55">
        <v>35</v>
      </c>
      <c r="D31" s="60">
        <f>C31/B31*100</f>
        <v>42.168674698795186</v>
      </c>
      <c r="E31" s="55">
        <v>5</v>
      </c>
      <c r="F31" s="85">
        <f>E31/B31*100</f>
        <v>6.024096385542169</v>
      </c>
      <c r="G31" s="59">
        <f>B31-C31-E31</f>
        <v>43</v>
      </c>
      <c r="H31" s="85">
        <f>G31/B31*100</f>
        <v>51.80722891566265</v>
      </c>
      <c r="I31" s="112">
        <f t="shared" si="4"/>
        <v>-8</v>
      </c>
      <c r="J31" s="107">
        <f t="shared" si="6"/>
        <v>110</v>
      </c>
      <c r="K31" s="89">
        <f t="shared" si="5"/>
        <v>-8</v>
      </c>
      <c r="L31" s="107">
        <v>435</v>
      </c>
      <c r="M31" s="107">
        <v>443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</row>
    <row r="32" spans="1:50" s="90" customFormat="1" ht="16.5">
      <c r="A32" s="79" t="s">
        <v>81</v>
      </c>
      <c r="B32" s="58">
        <f>Tore!C32</f>
        <v>96</v>
      </c>
      <c r="C32" s="55">
        <v>47</v>
      </c>
      <c r="D32" s="56">
        <f>C32/B32*100</f>
        <v>48.95833333333333</v>
      </c>
      <c r="E32" s="55">
        <v>7</v>
      </c>
      <c r="F32" s="75">
        <f>E32/B32*100</f>
        <v>7.291666666666667</v>
      </c>
      <c r="G32" s="55">
        <f>B32-C32-E32</f>
        <v>42</v>
      </c>
      <c r="H32" s="75">
        <f>G32/B32*100</f>
        <v>43.75</v>
      </c>
      <c r="I32" s="111">
        <f t="shared" si="4"/>
        <v>5</v>
      </c>
      <c r="J32" s="107">
        <f t="shared" si="6"/>
        <v>148</v>
      </c>
      <c r="K32" s="89">
        <f t="shared" si="5"/>
        <v>30</v>
      </c>
      <c r="L32" s="107">
        <v>554</v>
      </c>
      <c r="M32" s="107">
        <v>524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</row>
    <row r="33" spans="1:50" s="90" customFormat="1" ht="16.5">
      <c r="A33" s="72" t="s">
        <v>29</v>
      </c>
      <c r="B33" s="73">
        <f>SUM(B3:B29)</f>
        <v>822</v>
      </c>
      <c r="C33" s="73">
        <f>SUM(C3:C29)</f>
        <v>375</v>
      </c>
      <c r="D33" s="74">
        <f>SUM(D3:D29)/COUNT(D3:D29)</f>
        <v>43.18067916524986</v>
      </c>
      <c r="E33" s="73">
        <f>SUM(E3:E29)</f>
        <v>78</v>
      </c>
      <c r="F33" s="74">
        <f>SUM(F3:F29)/COUNT(F3:F29)</f>
        <v>7.137541468803459</v>
      </c>
      <c r="G33" s="73">
        <f>SUM(G3:G29)</f>
        <v>369</v>
      </c>
      <c r="H33" s="74">
        <f>SUM(H3:H29)/COUNT(H3:H29)</f>
        <v>49.681779365946696</v>
      </c>
      <c r="I33" s="113">
        <f>SUM(I3:I29)/COUNT(I3:I29)</f>
        <v>0.2222222222222222</v>
      </c>
      <c r="J33" s="109">
        <f>SUM(J3:J29)</f>
        <v>1203</v>
      </c>
      <c r="K33" s="73">
        <f t="shared" si="5"/>
        <v>66</v>
      </c>
      <c r="L33" s="109">
        <f>SUM(L3:L29)</f>
        <v>4778</v>
      </c>
      <c r="M33" s="73">
        <f>SUM(M3:M29)</f>
        <v>4712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s="90" customFormat="1" ht="16.5">
      <c r="A34"/>
      <c r="B34"/>
      <c r="C34"/>
      <c r="D34"/>
      <c r="E34" s="18"/>
      <c r="F34" s="18"/>
      <c r="G34"/>
      <c r="H34"/>
      <c r="I34"/>
      <c r="J34"/>
      <c r="K34"/>
      <c r="L34"/>
      <c r="M34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s="90" customFormat="1" ht="16.5">
      <c r="A35"/>
      <c r="B35"/>
      <c r="C35"/>
      <c r="D35"/>
      <c r="E35" s="18"/>
      <c r="F35" s="18"/>
      <c r="G35"/>
      <c r="H35"/>
      <c r="I35"/>
      <c r="J35"/>
      <c r="K35"/>
      <c r="L35"/>
      <c r="M3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s="90" customFormat="1" ht="16.5">
      <c r="A36"/>
      <c r="B36"/>
      <c r="C36"/>
      <c r="D36"/>
      <c r="E36" s="18"/>
      <c r="F36" s="18"/>
      <c r="G36"/>
      <c r="H36"/>
      <c r="I36"/>
      <c r="J36"/>
      <c r="K36"/>
      <c r="L36"/>
      <c r="M36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s="90" customFormat="1" ht="16.5">
      <c r="A37"/>
      <c r="B37"/>
      <c r="C37" s="4"/>
      <c r="D37" s="4"/>
      <c r="E37" s="19"/>
      <c r="F37" s="19"/>
      <c r="G37" s="4"/>
      <c r="H37" s="4"/>
      <c r="I37" s="2"/>
      <c r="J37" s="2"/>
      <c r="K37" s="4"/>
      <c r="L37" s="2"/>
      <c r="M37" s="2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s="90" customFormat="1" ht="16.5">
      <c r="A38"/>
      <c r="B38" s="4"/>
      <c r="C38" s="4"/>
      <c r="D38" s="4"/>
      <c r="E38" s="19"/>
      <c r="F38" s="19"/>
      <c r="G38" s="4"/>
      <c r="H38" s="4"/>
      <c r="I38" s="2"/>
      <c r="J38" s="2"/>
      <c r="K38" s="4"/>
      <c r="L38" s="2"/>
      <c r="M38" s="2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</row>
    <row r="39" spans="1:50" s="90" customFormat="1" ht="16.5">
      <c r="A39"/>
      <c r="B39" s="4"/>
      <c r="C39" s="4"/>
      <c r="D39" s="4"/>
      <c r="E39" s="19"/>
      <c r="F39" s="19"/>
      <c r="G39" s="4"/>
      <c r="H39" s="4"/>
      <c r="I39" s="2"/>
      <c r="J39" s="2"/>
      <c r="K39" s="4"/>
      <c r="L39" s="2"/>
      <c r="M39" s="2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s="90" customFormat="1" ht="16.5">
      <c r="A40"/>
      <c r="B40" s="4"/>
      <c r="C40" s="4"/>
      <c r="D40" s="4"/>
      <c r="E40" s="19"/>
      <c r="F40" s="19"/>
      <c r="G40" s="4"/>
      <c r="H40" s="4"/>
      <c r="I40" s="2"/>
      <c r="J40" s="2"/>
      <c r="K40" s="4"/>
      <c r="L40" s="2"/>
      <c r="M40" s="2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s="90" customFormat="1" ht="16.5">
      <c r="A41"/>
      <c r="B41" s="4"/>
      <c r="C41" s="4"/>
      <c r="D41" s="4"/>
      <c r="E41" s="19"/>
      <c r="F41" s="19"/>
      <c r="G41" s="4"/>
      <c r="H41" s="4"/>
      <c r="I41" s="2"/>
      <c r="J41" s="2"/>
      <c r="K41" s="4"/>
      <c r="L41" s="2"/>
      <c r="M41" s="2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s="90" customFormat="1" ht="16.5">
      <c r="A42"/>
      <c r="B42" s="4"/>
      <c r="C42" s="4"/>
      <c r="D42" s="4"/>
      <c r="E42" s="19"/>
      <c r="F42" s="19"/>
      <c r="G42" s="4"/>
      <c r="H42" s="4"/>
      <c r="I42" s="2"/>
      <c r="J42" s="2"/>
      <c r="K42" s="4"/>
      <c r="L42" s="2"/>
      <c r="M42" s="2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</row>
    <row r="43" spans="1:50" s="90" customFormat="1" ht="16.5">
      <c r="A43"/>
      <c r="B43" s="4"/>
      <c r="C43" s="4"/>
      <c r="D43" s="4"/>
      <c r="E43" s="19"/>
      <c r="F43" s="19"/>
      <c r="G43" s="4"/>
      <c r="H43" s="4"/>
      <c r="I43" s="2"/>
      <c r="J43" s="2"/>
      <c r="K43" s="4"/>
      <c r="L43" s="2"/>
      <c r="M43" s="2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</row>
    <row r="44" spans="1:50" s="90" customFormat="1" ht="16.5">
      <c r="A44"/>
      <c r="B44" s="4"/>
      <c r="C44" s="4"/>
      <c r="D44" s="4"/>
      <c r="E44" s="19"/>
      <c r="F44" s="19"/>
      <c r="G44" s="4"/>
      <c r="H44" s="4"/>
      <c r="I44" s="2"/>
      <c r="J44" s="2"/>
      <c r="K44" s="4"/>
      <c r="L44" s="2"/>
      <c r="M44" s="2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</row>
    <row r="45" spans="1:50" s="90" customFormat="1" ht="16.5">
      <c r="A45"/>
      <c r="B45" s="4"/>
      <c r="C45" s="4"/>
      <c r="D45" s="4"/>
      <c r="E45" s="19"/>
      <c r="F45" s="19"/>
      <c r="G45" s="4"/>
      <c r="H45" s="4"/>
      <c r="I45" s="2"/>
      <c r="J45" s="2"/>
      <c r="K45" s="4"/>
      <c r="L45" s="2"/>
      <c r="M45" s="2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</row>
    <row r="46" spans="1:50" s="90" customFormat="1" ht="16.5">
      <c r="A46"/>
      <c r="B46" s="4"/>
      <c r="C46" s="4"/>
      <c r="D46" s="4"/>
      <c r="E46" s="19"/>
      <c r="F46" s="19"/>
      <c r="G46" s="4"/>
      <c r="H46" s="4"/>
      <c r="I46" s="2"/>
      <c r="J46" s="2"/>
      <c r="K46" s="4"/>
      <c r="L46" s="2"/>
      <c r="M46" s="2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</row>
    <row r="47" spans="1:50" s="90" customFormat="1" ht="16.5">
      <c r="A47"/>
      <c r="B47" s="4"/>
      <c r="C47" s="4"/>
      <c r="D47" s="4"/>
      <c r="E47" s="19"/>
      <c r="F47" s="19"/>
      <c r="G47" s="4"/>
      <c r="H47" s="4"/>
      <c r="I47" s="2"/>
      <c r="J47" s="2"/>
      <c r="K47" s="4"/>
      <c r="L47" s="2"/>
      <c r="M47" s="2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</row>
    <row r="48" spans="1:50" s="90" customFormat="1" ht="16.5">
      <c r="A48"/>
      <c r="B48" s="4"/>
      <c r="C48" s="4"/>
      <c r="D48" s="4"/>
      <c r="E48" s="19"/>
      <c r="F48" s="19"/>
      <c r="G48" s="4"/>
      <c r="H48" s="4"/>
      <c r="I48" s="2"/>
      <c r="J48" s="2"/>
      <c r="K48" s="4"/>
      <c r="L48" s="2"/>
      <c r="M48" s="2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</row>
    <row r="49" spans="1:50" s="91" customFormat="1" ht="17.25" thickBot="1">
      <c r="A49"/>
      <c r="B49" s="4"/>
      <c r="C49" s="4"/>
      <c r="D49" s="4"/>
      <c r="E49" s="19"/>
      <c r="F49" s="19"/>
      <c r="G49" s="4"/>
      <c r="H49" s="4"/>
      <c r="I49" s="2"/>
      <c r="J49" s="2"/>
      <c r="K49" s="4"/>
      <c r="L49" s="2"/>
      <c r="M49" s="2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</row>
    <row r="50" spans="1:50" s="92" customFormat="1" ht="16.5">
      <c r="A50"/>
      <c r="B50" s="4"/>
      <c r="C50" s="4"/>
      <c r="D50" s="4"/>
      <c r="E50" s="19"/>
      <c r="F50" s="19"/>
      <c r="G50" s="4"/>
      <c r="H50" s="4"/>
      <c r="I50" s="2"/>
      <c r="J50" s="2"/>
      <c r="K50" s="4"/>
      <c r="L50" s="2"/>
      <c r="M50" s="2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</row>
    <row r="51" spans="1:50" s="92" customFormat="1" ht="16.5">
      <c r="A51"/>
      <c r="B51" s="4"/>
      <c r="C51" s="4"/>
      <c r="D51" s="4"/>
      <c r="E51" s="19"/>
      <c r="F51" s="19"/>
      <c r="G51" s="4"/>
      <c r="H51" s="4"/>
      <c r="I51" s="2"/>
      <c r="J51" s="2"/>
      <c r="K51" s="4"/>
      <c r="L51" s="2"/>
      <c r="M51" s="2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</row>
    <row r="52" spans="1:50" s="93" customFormat="1" ht="16.5">
      <c r="A52"/>
      <c r="B52" s="4"/>
      <c r="C52" s="4"/>
      <c r="D52" s="4"/>
      <c r="E52" s="19"/>
      <c r="F52" s="19"/>
      <c r="G52" s="4"/>
      <c r="H52" s="4"/>
      <c r="I52" s="2"/>
      <c r="J52" s="2"/>
      <c r="K52" s="4"/>
      <c r="L52" s="2"/>
      <c r="M52" s="2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1:50" s="92" customFormat="1" ht="16.5">
      <c r="A53"/>
      <c r="B53" s="4"/>
      <c r="C53" s="4"/>
      <c r="D53" s="4"/>
      <c r="E53" s="19"/>
      <c r="F53" s="19"/>
      <c r="G53" s="4"/>
      <c r="H53" s="4"/>
      <c r="I53" s="2"/>
      <c r="J53" s="2"/>
      <c r="K53" s="4"/>
      <c r="L53" s="2"/>
      <c r="M53" s="2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13" s="71" customFormat="1" ht="15.75" customHeight="1">
      <c r="A54"/>
      <c r="B54" s="4"/>
      <c r="C54" s="4"/>
      <c r="D54" s="4"/>
      <c r="E54" s="19"/>
      <c r="F54" s="19"/>
      <c r="G54" s="4"/>
      <c r="H54" s="4"/>
      <c r="I54" s="2"/>
      <c r="J54" s="2"/>
      <c r="K54" s="4"/>
      <c r="L54" s="2"/>
      <c r="M54" s="2"/>
    </row>
  </sheetData>
  <sheetProtection/>
  <conditionalFormatting sqref="P4:AX9 P40:AX44 A30:B32 D16 F16:I16 K16 K29:K32 F29:I32 D29:D32 D4:D6 F4:I6 K4:K6 K18:K25 F18:I25 D18:D25 K10:K14 F10:I14 D10:D14">
    <cfRule type="expression" priority="140" dxfId="0" stopIfTrue="1">
      <formula>MOD(ROW(),2)=0</formula>
    </cfRule>
  </conditionalFormatting>
  <conditionalFormatting sqref="P45:AX45 P10:AX29">
    <cfRule type="expression" priority="138" dxfId="0" stopIfTrue="1">
      <formula>MOD(ROW(),2)=0</formula>
    </cfRule>
  </conditionalFormatting>
  <conditionalFormatting sqref="P45:AX45 P10:AX29">
    <cfRule type="expression" priority="137" dxfId="24" stopIfTrue="1">
      <formula>MOD(ROW(),2)=0</formula>
    </cfRule>
  </conditionalFormatting>
  <conditionalFormatting sqref="P30:AX39">
    <cfRule type="expression" priority="132" dxfId="0" stopIfTrue="1">
      <formula>MOD(ROW(),2)=0</formula>
    </cfRule>
  </conditionalFormatting>
  <conditionalFormatting sqref="P30:AX39">
    <cfRule type="expression" priority="131" dxfId="24" stopIfTrue="1">
      <formula>MOD(ROW(),2)=0</formula>
    </cfRule>
  </conditionalFormatting>
  <conditionalFormatting sqref="P46:AX48">
    <cfRule type="expression" priority="120" dxfId="0" stopIfTrue="1">
      <formula>MOD(ROW(),2)=0</formula>
    </cfRule>
  </conditionalFormatting>
  <conditionalFormatting sqref="P46:AX48">
    <cfRule type="expression" priority="119" dxfId="24" stopIfTrue="1">
      <formula>MOD(ROW(),2)=0</formula>
    </cfRule>
  </conditionalFormatting>
  <conditionalFormatting sqref="P49:AX50">
    <cfRule type="expression" priority="118" dxfId="0" stopIfTrue="1">
      <formula>MOD(ROW(),2)=0</formula>
    </cfRule>
  </conditionalFormatting>
  <conditionalFormatting sqref="P49:AX50">
    <cfRule type="expression" priority="117" dxfId="24" stopIfTrue="1">
      <formula>MOD(ROW(),2)=0</formula>
    </cfRule>
  </conditionalFormatting>
  <conditionalFormatting sqref="P51:AX53">
    <cfRule type="expression" priority="116" dxfId="0" stopIfTrue="1">
      <formula>MOD(ROW(),2)=0</formula>
    </cfRule>
  </conditionalFormatting>
  <conditionalFormatting sqref="P51:AX53">
    <cfRule type="expression" priority="115" dxfId="24" stopIfTrue="1">
      <formula>MOD(ROW(),2)=0</formula>
    </cfRule>
  </conditionalFormatting>
  <conditionalFormatting sqref="P3:AX3">
    <cfRule type="expression" priority="71" dxfId="0" stopIfTrue="1">
      <formula>MOD(ROW(),2)=0</formula>
    </cfRule>
  </conditionalFormatting>
  <conditionalFormatting sqref="C3:F3 H3:I3 L3:M3">
    <cfRule type="expression" priority="70" dxfId="0" stopIfTrue="1">
      <formula>MOD(ROW(),2)=0</formula>
    </cfRule>
  </conditionalFormatting>
  <conditionalFormatting sqref="K3">
    <cfRule type="expression" priority="69" dxfId="0" stopIfTrue="1">
      <formula>MOD(ROW(),2)=0</formula>
    </cfRule>
  </conditionalFormatting>
  <conditionalFormatting sqref="A3:A26 A29">
    <cfRule type="expression" priority="67" dxfId="0" stopIfTrue="1">
      <formula>MOD(ROW(),2)=0</formula>
    </cfRule>
  </conditionalFormatting>
  <conditionalFormatting sqref="C16 C29:C32 C4:C6 C18:C25 C10:C14">
    <cfRule type="expression" priority="66" dxfId="0" stopIfTrue="1">
      <formula>MOD(ROW(),2)=0</formula>
    </cfRule>
  </conditionalFormatting>
  <conditionalFormatting sqref="E16 E29:E32 E4:E6 E18:E25 E10:E14">
    <cfRule type="expression" priority="65" dxfId="0" stopIfTrue="1">
      <formula>MOD(ROW(),2)=0</formula>
    </cfRule>
  </conditionalFormatting>
  <conditionalFormatting sqref="B16 B29 B3:B6 B18:B25 B10:B14">
    <cfRule type="expression" priority="64" dxfId="0" stopIfTrue="1">
      <formula>MOD(ROW(),2)=0</formula>
    </cfRule>
  </conditionalFormatting>
  <conditionalFormatting sqref="G3">
    <cfRule type="expression" priority="63" dxfId="0" stopIfTrue="1">
      <formula>MOD(ROW(),2)=0</formula>
    </cfRule>
  </conditionalFormatting>
  <conditionalFormatting sqref="L16 L29:L32 L4:L6 L18:L25 L10:L14">
    <cfRule type="expression" priority="62" dxfId="0" stopIfTrue="1">
      <formula>MOD(ROW(),2)=0</formula>
    </cfRule>
  </conditionalFormatting>
  <conditionalFormatting sqref="M16 M29:M32 M4:M6 M18:M25 M10:M14">
    <cfRule type="expression" priority="61" dxfId="0" stopIfTrue="1">
      <formula>MOD(ROW(),2)=0</formula>
    </cfRule>
  </conditionalFormatting>
  <conditionalFormatting sqref="J3">
    <cfRule type="expression" priority="60" dxfId="0" stopIfTrue="1">
      <formula>MOD(ROW(),2)=0</formula>
    </cfRule>
  </conditionalFormatting>
  <conditionalFormatting sqref="J29">
    <cfRule type="expression" priority="57" dxfId="0" stopIfTrue="1">
      <formula>MOD(ROW(),2)=0</formula>
    </cfRule>
  </conditionalFormatting>
  <conditionalFormatting sqref="J30:J32 J16 J4:J6 J18:J25 J10:J14">
    <cfRule type="expression" priority="58" dxfId="0" stopIfTrue="1">
      <formula>MOD(ROW(),2)=0</formula>
    </cfRule>
  </conditionalFormatting>
  <conditionalFormatting sqref="D7:D9 F7:I9 K7:K9">
    <cfRule type="expression" priority="56" dxfId="0" stopIfTrue="1">
      <formula>MOD(ROW(),2)=0</formula>
    </cfRule>
  </conditionalFormatting>
  <conditionalFormatting sqref="C7:C9">
    <cfRule type="expression" priority="55" dxfId="0" stopIfTrue="1">
      <formula>MOD(ROW(),2)=0</formula>
    </cfRule>
  </conditionalFormatting>
  <conditionalFormatting sqref="E7:E9">
    <cfRule type="expression" priority="54" dxfId="0" stopIfTrue="1">
      <formula>MOD(ROW(),2)=0</formula>
    </cfRule>
  </conditionalFormatting>
  <conditionalFormatting sqref="B7:B9">
    <cfRule type="expression" priority="53" dxfId="0" stopIfTrue="1">
      <formula>MOD(ROW(),2)=0</formula>
    </cfRule>
  </conditionalFormatting>
  <conditionalFormatting sqref="L7:L9">
    <cfRule type="expression" priority="52" dxfId="0" stopIfTrue="1">
      <formula>MOD(ROW(),2)=0</formula>
    </cfRule>
  </conditionalFormatting>
  <conditionalFormatting sqref="M7:M9">
    <cfRule type="expression" priority="51" dxfId="0" stopIfTrue="1">
      <formula>MOD(ROW(),2)=0</formula>
    </cfRule>
  </conditionalFormatting>
  <conditionalFormatting sqref="J7:J9">
    <cfRule type="expression" priority="50" dxfId="0" stopIfTrue="1">
      <formula>MOD(ROW(),2)=0</formula>
    </cfRule>
  </conditionalFormatting>
  <conditionalFormatting sqref="K15 F15:I15 D15">
    <cfRule type="expression" priority="49" dxfId="0" stopIfTrue="1">
      <formula>MOD(ROW(),2)=0</formula>
    </cfRule>
  </conditionalFormatting>
  <conditionalFormatting sqref="C15">
    <cfRule type="expression" priority="48" dxfId="0" stopIfTrue="1">
      <formula>MOD(ROW(),2)=0</formula>
    </cfRule>
  </conditionalFormatting>
  <conditionalFormatting sqref="E15">
    <cfRule type="expression" priority="47" dxfId="0" stopIfTrue="1">
      <formula>MOD(ROW(),2)=0</formula>
    </cfRule>
  </conditionalFormatting>
  <conditionalFormatting sqref="B15">
    <cfRule type="expression" priority="46" dxfId="0" stopIfTrue="1">
      <formula>MOD(ROW(),2)=0</formula>
    </cfRule>
  </conditionalFormatting>
  <conditionalFormatting sqref="L15">
    <cfRule type="expression" priority="45" dxfId="0" stopIfTrue="1">
      <formula>MOD(ROW(),2)=0</formula>
    </cfRule>
  </conditionalFormatting>
  <conditionalFormatting sqref="M15">
    <cfRule type="expression" priority="44" dxfId="0" stopIfTrue="1">
      <formula>MOD(ROW(),2)=0</formula>
    </cfRule>
  </conditionalFormatting>
  <conditionalFormatting sqref="J15">
    <cfRule type="expression" priority="43" dxfId="0" stopIfTrue="1">
      <formula>MOD(ROW(),2)=0</formula>
    </cfRule>
  </conditionalFormatting>
  <conditionalFormatting sqref="D26 F26:I26">
    <cfRule type="expression" priority="42" dxfId="0" stopIfTrue="1">
      <formula>MOD(ROW(),2)=0</formula>
    </cfRule>
  </conditionalFormatting>
  <conditionalFormatting sqref="C26">
    <cfRule type="expression" priority="41" dxfId="0" stopIfTrue="1">
      <formula>MOD(ROW(),2)=0</formula>
    </cfRule>
  </conditionalFormatting>
  <conditionalFormatting sqref="E26">
    <cfRule type="expression" priority="40" dxfId="0" stopIfTrue="1">
      <formula>MOD(ROW(),2)=0</formula>
    </cfRule>
  </conditionalFormatting>
  <conditionalFormatting sqref="B26">
    <cfRule type="expression" priority="39" dxfId="0" stopIfTrue="1">
      <formula>MOD(ROW(),2)=0</formula>
    </cfRule>
  </conditionalFormatting>
  <conditionalFormatting sqref="L26">
    <cfRule type="expression" priority="38" dxfId="0" stopIfTrue="1">
      <formula>MOD(ROW(),2)=0</formula>
    </cfRule>
  </conditionalFormatting>
  <conditionalFormatting sqref="M26">
    <cfRule type="expression" priority="37" dxfId="0" stopIfTrue="1">
      <formula>MOD(ROW(),2)=0</formula>
    </cfRule>
  </conditionalFormatting>
  <conditionalFormatting sqref="J26">
    <cfRule type="expression" priority="36" dxfId="0" stopIfTrue="1">
      <formula>MOD(ROW(),2)=0</formula>
    </cfRule>
  </conditionalFormatting>
  <conditionalFormatting sqref="K26">
    <cfRule type="expression" priority="35" dxfId="0" stopIfTrue="1">
      <formula>MOD(ROW(),2)=0</formula>
    </cfRule>
  </conditionalFormatting>
  <conditionalFormatting sqref="K27 F27:I27 D27">
    <cfRule type="expression" priority="34" dxfId="0" stopIfTrue="1">
      <formula>MOD(ROW(),2)=0</formula>
    </cfRule>
  </conditionalFormatting>
  <conditionalFormatting sqref="A27:A28">
    <cfRule type="expression" priority="33" dxfId="0" stopIfTrue="1">
      <formula>MOD(ROW(),2)=0</formula>
    </cfRule>
  </conditionalFormatting>
  <conditionalFormatting sqref="C27">
    <cfRule type="expression" priority="32" dxfId="0" stopIfTrue="1">
      <formula>MOD(ROW(),2)=0</formula>
    </cfRule>
  </conditionalFormatting>
  <conditionalFormatting sqref="E27">
    <cfRule type="expression" priority="31" dxfId="0" stopIfTrue="1">
      <formula>MOD(ROW(),2)=0</formula>
    </cfRule>
  </conditionalFormatting>
  <conditionalFormatting sqref="B27">
    <cfRule type="expression" priority="30" dxfId="0" stopIfTrue="1">
      <formula>MOD(ROW(),2)=0</formula>
    </cfRule>
  </conditionalFormatting>
  <conditionalFormatting sqref="L27">
    <cfRule type="expression" priority="29" dxfId="0" stopIfTrue="1">
      <formula>MOD(ROW(),2)=0</formula>
    </cfRule>
  </conditionalFormatting>
  <conditionalFormatting sqref="M27">
    <cfRule type="expression" priority="28" dxfId="0" stopIfTrue="1">
      <formula>MOD(ROW(),2)=0</formula>
    </cfRule>
  </conditionalFormatting>
  <conditionalFormatting sqref="J27">
    <cfRule type="expression" priority="27" dxfId="0" stopIfTrue="1">
      <formula>MOD(ROW(),2)=0</formula>
    </cfRule>
  </conditionalFormatting>
  <conditionalFormatting sqref="D17 F17:I17 K17">
    <cfRule type="expression" priority="26" dxfId="0" stopIfTrue="1">
      <formula>MOD(ROW(),2)=0</formula>
    </cfRule>
  </conditionalFormatting>
  <conditionalFormatting sqref="C17">
    <cfRule type="expression" priority="25" dxfId="0" stopIfTrue="1">
      <formula>MOD(ROW(),2)=0</formula>
    </cfRule>
  </conditionalFormatting>
  <conditionalFormatting sqref="E17">
    <cfRule type="expression" priority="24" dxfId="0" stopIfTrue="1">
      <formula>MOD(ROW(),2)=0</formula>
    </cfRule>
  </conditionalFormatting>
  <conditionalFormatting sqref="B17">
    <cfRule type="expression" priority="23" dxfId="0" stopIfTrue="1">
      <formula>MOD(ROW(),2)=0</formula>
    </cfRule>
  </conditionalFormatting>
  <conditionalFormatting sqref="L17">
    <cfRule type="expression" priority="22" dxfId="0" stopIfTrue="1">
      <formula>MOD(ROW(),2)=0</formula>
    </cfRule>
  </conditionalFormatting>
  <conditionalFormatting sqref="M17">
    <cfRule type="expression" priority="21" dxfId="0" stopIfTrue="1">
      <formula>MOD(ROW(),2)=0</formula>
    </cfRule>
  </conditionalFormatting>
  <conditionalFormatting sqref="J17">
    <cfRule type="expression" priority="20" dxfId="0" stopIfTrue="1">
      <formula>MOD(ROW(),2)=0</formula>
    </cfRule>
  </conditionalFormatting>
  <conditionalFormatting sqref="K28 F28:I28 D28">
    <cfRule type="expression" priority="19" dxfId="0" stopIfTrue="1">
      <formula>MOD(ROW(),2)=0</formula>
    </cfRule>
  </conditionalFormatting>
  <conditionalFormatting sqref="C28">
    <cfRule type="expression" priority="18" dxfId="0" stopIfTrue="1">
      <formula>MOD(ROW(),2)=0</formula>
    </cfRule>
  </conditionalFormatting>
  <conditionalFormatting sqref="E28">
    <cfRule type="expression" priority="17" dxfId="0" stopIfTrue="1">
      <formula>MOD(ROW(),2)=0</formula>
    </cfRule>
  </conditionalFormatting>
  <conditionalFormatting sqref="B28">
    <cfRule type="expression" priority="16" dxfId="0" stopIfTrue="1">
      <formula>MOD(ROW(),2)=0</formula>
    </cfRule>
  </conditionalFormatting>
  <conditionalFormatting sqref="L28">
    <cfRule type="expression" priority="15" dxfId="0" stopIfTrue="1">
      <formula>MOD(ROW(),2)=0</formula>
    </cfRule>
  </conditionalFormatting>
  <conditionalFormatting sqref="M28">
    <cfRule type="expression" priority="14" dxfId="0" stopIfTrue="1">
      <formula>MOD(ROW(),2)=0</formula>
    </cfRule>
  </conditionalFormatting>
  <conditionalFormatting sqref="J28">
    <cfRule type="expression" priority="13" dxfId="0" stopIfTrue="1">
      <formula>MOD(ROW(),2)=0</formula>
    </cfRule>
  </conditionalFormatting>
  <conditionalFormatting sqref="P2:AX2">
    <cfRule type="expression" priority="12" dxfId="0" stopIfTrue="1">
      <formula>MOD(ROW(),2)=0</formula>
    </cfRule>
  </conditionalFormatting>
  <conditionalFormatting sqref="A2">
    <cfRule type="expression" priority="9" dxfId="0" stopIfTrue="1">
      <formula>MOD(ROW(),2)=0</formula>
    </cfRule>
  </conditionalFormatting>
  <conditionalFormatting sqref="C2:F2 H2:I2 L2:M2">
    <cfRule type="expression" priority="5" dxfId="0" stopIfTrue="1">
      <formula>MOD(ROW(),2)=0</formula>
    </cfRule>
  </conditionalFormatting>
  <conditionalFormatting sqref="K2">
    <cfRule type="expression" priority="4" dxfId="0" stopIfTrue="1">
      <formula>MOD(ROW(),2)=0</formula>
    </cfRule>
  </conditionalFormatting>
  <conditionalFormatting sqref="B2">
    <cfRule type="expression" priority="3" dxfId="0" stopIfTrue="1">
      <formula>MOD(ROW(),2)=0</formula>
    </cfRule>
  </conditionalFormatting>
  <conditionalFormatting sqref="G2">
    <cfRule type="expression" priority="2" dxfId="0" stopIfTrue="1">
      <formula>MOD(ROW(),2)=0</formula>
    </cfRule>
  </conditionalFormatting>
  <conditionalFormatting sqref="J2">
    <cfRule type="expression" priority="1" dxfId="0" stopIfTrue="1">
      <formula>MOD(ROW(),2)=0</formula>
    </cfRule>
  </conditionalFormatting>
  <printOptions gridLines="1"/>
  <pageMargins left="0.787401575" right="0.787401575" top="0.984251969" bottom="0.984251969" header="0.5" footer="0.5"/>
  <pageSetup horizontalDpi="600" verticalDpi="600" orientation="portrait" paperSize="9" r:id="rId1"/>
  <ignoredErrors>
    <ignoredError sqref="C33 L33:M33" formulaRange="1"/>
    <ignoredError sqref="D33 F33:G33 K33" formula="1"/>
    <ignoredError sqref="E3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0">
      <selection activeCell="AE31" sqref="AE31"/>
    </sheetView>
  </sheetViews>
  <sheetFormatPr defaultColWidth="0" defaultRowHeight="12.75"/>
  <cols>
    <col min="1" max="1" width="10.28125" style="15" bestFit="1" customWidth="1"/>
    <col min="2" max="2" width="6.28125" style="16" customWidth="1"/>
    <col min="3" max="3" width="4.7109375" style="16" customWidth="1"/>
    <col min="4" max="4" width="8.421875" style="16" bestFit="1" customWidth="1"/>
    <col min="5" max="5" width="4.57421875" style="16" customWidth="1"/>
    <col min="6" max="6" width="1.8515625" style="16" customWidth="1"/>
    <col min="7" max="7" width="3.28125" style="16" bestFit="1" customWidth="1"/>
    <col min="8" max="8" width="1.421875" style="16" customWidth="1"/>
    <col min="9" max="9" width="3.28125" style="16" bestFit="1" customWidth="1"/>
    <col min="10" max="10" width="3.57421875" style="16" bestFit="1" customWidth="1"/>
    <col min="11" max="11" width="4.140625" style="16" customWidth="1"/>
    <col min="12" max="12" width="3.28125" style="16" bestFit="1" customWidth="1"/>
    <col min="13" max="17" width="3.7109375" style="16" customWidth="1"/>
    <col min="18" max="18" width="3.7109375" style="21" customWidth="1"/>
    <col min="19" max="42" width="3.7109375" style="16" customWidth="1"/>
    <col min="43" max="43" width="11.421875" style="15" hidden="1" customWidth="1"/>
    <col min="44" max="44" width="0" style="15" hidden="1" customWidth="1"/>
    <col min="45" max="45" width="11.421875" style="15" hidden="1" customWidth="1"/>
    <col min="46" max="16384" width="0" style="15" hidden="1" customWidth="1"/>
  </cols>
  <sheetData>
    <row r="1" spans="1:42" s="48" customFormat="1" ht="73.5">
      <c r="A1" s="46"/>
      <c r="B1" s="47" t="s">
        <v>23</v>
      </c>
      <c r="C1" s="47" t="s">
        <v>24</v>
      </c>
      <c r="D1" s="47" t="s">
        <v>25</v>
      </c>
      <c r="E1" s="47" t="s">
        <v>26</v>
      </c>
      <c r="F1" s="47"/>
      <c r="G1" s="47" t="s">
        <v>27</v>
      </c>
      <c r="H1" s="47"/>
      <c r="I1" s="47">
        <v>1</v>
      </c>
      <c r="J1" s="47">
        <f>I1+1</f>
        <v>2</v>
      </c>
      <c r="K1" s="47">
        <f>J1+1</f>
        <v>3</v>
      </c>
      <c r="L1" s="47">
        <f aca="true" t="shared" si="0" ref="L1:AP1">K1+1</f>
        <v>4</v>
      </c>
      <c r="M1" s="47">
        <f t="shared" si="0"/>
        <v>5</v>
      </c>
      <c r="N1" s="47">
        <f t="shared" si="0"/>
        <v>6</v>
      </c>
      <c r="O1" s="47">
        <f t="shared" si="0"/>
        <v>7</v>
      </c>
      <c r="P1" s="47">
        <f t="shared" si="0"/>
        <v>8</v>
      </c>
      <c r="Q1" s="47">
        <f t="shared" si="0"/>
        <v>9</v>
      </c>
      <c r="R1" s="47">
        <f t="shared" si="0"/>
        <v>10</v>
      </c>
      <c r="S1" s="47">
        <f t="shared" si="0"/>
        <v>11</v>
      </c>
      <c r="T1" s="47">
        <f t="shared" si="0"/>
        <v>12</v>
      </c>
      <c r="U1" s="47">
        <f t="shared" si="0"/>
        <v>13</v>
      </c>
      <c r="V1" s="47">
        <f t="shared" si="0"/>
        <v>14</v>
      </c>
      <c r="W1" s="47">
        <f t="shared" si="0"/>
        <v>15</v>
      </c>
      <c r="X1" s="47">
        <f t="shared" si="0"/>
        <v>16</v>
      </c>
      <c r="Y1" s="47">
        <f t="shared" si="0"/>
        <v>17</v>
      </c>
      <c r="Z1" s="47">
        <f t="shared" si="0"/>
        <v>18</v>
      </c>
      <c r="AA1" s="47">
        <f t="shared" si="0"/>
        <v>19</v>
      </c>
      <c r="AB1" s="47">
        <f t="shared" si="0"/>
        <v>20</v>
      </c>
      <c r="AC1" s="47">
        <f t="shared" si="0"/>
        <v>21</v>
      </c>
      <c r="AD1" s="47">
        <f t="shared" si="0"/>
        <v>22</v>
      </c>
      <c r="AE1" s="47">
        <f t="shared" si="0"/>
        <v>23</v>
      </c>
      <c r="AF1" s="47">
        <f t="shared" si="0"/>
        <v>24</v>
      </c>
      <c r="AG1" s="47">
        <f t="shared" si="0"/>
        <v>25</v>
      </c>
      <c r="AH1" s="47">
        <f t="shared" si="0"/>
        <v>26</v>
      </c>
      <c r="AI1" s="47">
        <f t="shared" si="0"/>
        <v>27</v>
      </c>
      <c r="AJ1" s="47">
        <f t="shared" si="0"/>
        <v>28</v>
      </c>
      <c r="AK1" s="47">
        <f t="shared" si="0"/>
        <v>29</v>
      </c>
      <c r="AL1" s="47">
        <f t="shared" si="0"/>
        <v>30</v>
      </c>
      <c r="AM1" s="47">
        <f t="shared" si="0"/>
        <v>31</v>
      </c>
      <c r="AN1" s="47">
        <f t="shared" si="0"/>
        <v>32</v>
      </c>
      <c r="AO1" s="47">
        <f t="shared" si="0"/>
        <v>33</v>
      </c>
      <c r="AP1" s="47">
        <f t="shared" si="0"/>
        <v>34</v>
      </c>
    </row>
    <row r="2" spans="1:42" s="44" customFormat="1" ht="16.5">
      <c r="A2" s="53" t="s">
        <v>275</v>
      </c>
      <c r="B2" s="54">
        <f>SUM(I2:AP2)</f>
        <v>25</v>
      </c>
      <c r="C2" s="55">
        <v>30</v>
      </c>
      <c r="D2" s="56">
        <f aca="true" t="shared" si="1" ref="D2:D32">B2/C2</f>
        <v>0.8333333333333334</v>
      </c>
      <c r="E2" s="55">
        <f>COUNT(I2:AP2)</f>
        <v>7</v>
      </c>
      <c r="F2" s="55"/>
      <c r="G2" s="55">
        <v>0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>
        <v>5</v>
      </c>
      <c r="S2" s="55">
        <v>6</v>
      </c>
      <c r="T2" s="55">
        <v>4</v>
      </c>
      <c r="U2" s="55">
        <v>2</v>
      </c>
      <c r="V2" s="55">
        <v>2</v>
      </c>
      <c r="W2" s="55">
        <v>0</v>
      </c>
      <c r="X2" s="55"/>
      <c r="Y2" s="55"/>
      <c r="Z2" s="55"/>
      <c r="AA2" s="55"/>
      <c r="AB2" s="55"/>
      <c r="AC2" s="55"/>
      <c r="AD2" s="55">
        <v>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44" customFormat="1" ht="16.5">
      <c r="A3" s="53" t="s">
        <v>28</v>
      </c>
      <c r="B3" s="54">
        <f aca="true" t="shared" si="2" ref="B3:B32">SUM(I3:AP3)</f>
        <v>27</v>
      </c>
      <c r="C3" s="55">
        <v>13</v>
      </c>
      <c r="D3" s="56">
        <f t="shared" si="1"/>
        <v>2.076923076923077</v>
      </c>
      <c r="E3" s="55">
        <f aca="true" t="shared" si="3" ref="E3:E32">COUNT(I3:AP3)</f>
        <v>4</v>
      </c>
      <c r="F3" s="55"/>
      <c r="G3" s="55">
        <v>0</v>
      </c>
      <c r="H3" s="55"/>
      <c r="I3" s="55">
        <v>0</v>
      </c>
      <c r="J3" s="55">
        <v>14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>
        <v>7</v>
      </c>
      <c r="V3" s="55"/>
      <c r="W3" s="55"/>
      <c r="X3" s="55">
        <v>6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s="44" customFormat="1" ht="16.5">
      <c r="A4" s="53" t="s">
        <v>80</v>
      </c>
      <c r="B4" s="54">
        <f t="shared" si="2"/>
        <v>27</v>
      </c>
      <c r="C4" s="55">
        <v>7</v>
      </c>
      <c r="D4" s="56">
        <f t="shared" si="1"/>
        <v>3.857142857142857</v>
      </c>
      <c r="E4" s="55">
        <f t="shared" si="3"/>
        <v>2</v>
      </c>
      <c r="F4" s="55"/>
      <c r="G4" s="55">
        <v>0</v>
      </c>
      <c r="H4" s="55"/>
      <c r="I4" s="55">
        <v>6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>
        <v>21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2" s="44" customFormat="1" ht="16.5">
      <c r="A5" s="53" t="s">
        <v>343</v>
      </c>
      <c r="B5" s="54">
        <f>SUM(I5:AP5)</f>
        <v>2</v>
      </c>
      <c r="C5" s="55">
        <v>12</v>
      </c>
      <c r="D5" s="56">
        <f t="shared" si="1"/>
        <v>0.16666666666666666</v>
      </c>
      <c r="E5" s="55">
        <f>COUNT(I5:AP5)</f>
        <v>2</v>
      </c>
      <c r="F5" s="55"/>
      <c r="G5" s="55">
        <v>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>
        <v>2</v>
      </c>
      <c r="W5" s="55"/>
      <c r="X5" s="55"/>
      <c r="Y5" s="55"/>
      <c r="Z5" s="55"/>
      <c r="AA5" s="55"/>
      <c r="AB5" s="55"/>
      <c r="AC5" s="55"/>
      <c r="AD5" s="55"/>
      <c r="AE5" s="55">
        <v>0</v>
      </c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42" s="44" customFormat="1" ht="16.5">
      <c r="A6" s="53" t="s">
        <v>283</v>
      </c>
      <c r="B6" s="54">
        <f>SUM(I6:AP6)</f>
        <v>77</v>
      </c>
      <c r="C6" s="55">
        <v>46</v>
      </c>
      <c r="D6" s="56">
        <f t="shared" si="1"/>
        <v>1.673913043478261</v>
      </c>
      <c r="E6" s="55">
        <f>COUNT(I6:AP6)</f>
        <v>11</v>
      </c>
      <c r="F6" s="55"/>
      <c r="G6" s="55">
        <v>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>
        <v>6</v>
      </c>
      <c r="T6" s="55">
        <v>6</v>
      </c>
      <c r="U6" s="55">
        <v>3</v>
      </c>
      <c r="V6" s="55">
        <v>8</v>
      </c>
      <c r="W6" s="55">
        <v>7</v>
      </c>
      <c r="X6" s="55"/>
      <c r="Y6" s="55">
        <v>3</v>
      </c>
      <c r="Z6" s="55">
        <v>9</v>
      </c>
      <c r="AA6" s="55"/>
      <c r="AB6" s="55">
        <v>6</v>
      </c>
      <c r="AC6" s="55">
        <v>12</v>
      </c>
      <c r="AD6" s="55">
        <v>9</v>
      </c>
      <c r="AE6" s="55">
        <v>8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s="44" customFormat="1" ht="16.5">
      <c r="A7" s="53" t="s">
        <v>142</v>
      </c>
      <c r="B7" s="54">
        <f>SUM(I7:AP7)</f>
        <v>149</v>
      </c>
      <c r="C7" s="55">
        <v>66</v>
      </c>
      <c r="D7" s="56">
        <f t="shared" si="1"/>
        <v>2.257575757575758</v>
      </c>
      <c r="E7" s="55">
        <f>COUNT(I7:AP7)</f>
        <v>13</v>
      </c>
      <c r="F7" s="55"/>
      <c r="G7" s="55">
        <v>0</v>
      </c>
      <c r="H7" s="55"/>
      <c r="I7" s="55"/>
      <c r="J7" s="55"/>
      <c r="K7" s="55">
        <v>9</v>
      </c>
      <c r="L7" s="55"/>
      <c r="M7" s="55">
        <v>10</v>
      </c>
      <c r="N7" s="55">
        <v>20</v>
      </c>
      <c r="O7" s="55"/>
      <c r="P7" s="55">
        <v>11</v>
      </c>
      <c r="Q7" s="55">
        <v>8</v>
      </c>
      <c r="R7" s="55">
        <v>6</v>
      </c>
      <c r="S7" s="55"/>
      <c r="T7" s="55">
        <v>12</v>
      </c>
      <c r="U7" s="55">
        <v>5</v>
      </c>
      <c r="V7" s="55">
        <v>15</v>
      </c>
      <c r="W7" s="55">
        <v>9</v>
      </c>
      <c r="X7" s="55">
        <v>15</v>
      </c>
      <c r="Y7" s="55"/>
      <c r="Z7" s="55"/>
      <c r="AA7" s="55">
        <v>16</v>
      </c>
      <c r="AB7" s="55"/>
      <c r="AC7" s="55"/>
      <c r="AD7" s="55"/>
      <c r="AE7" s="55">
        <v>13</v>
      </c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2" s="44" customFormat="1" ht="16.5">
      <c r="A8" s="53" t="s">
        <v>141</v>
      </c>
      <c r="B8" s="54">
        <f>SUM(I8:AP8)</f>
        <v>9</v>
      </c>
      <c r="C8" s="55">
        <v>5</v>
      </c>
      <c r="D8" s="56">
        <f t="shared" si="1"/>
        <v>1.8</v>
      </c>
      <c r="E8" s="55">
        <f>COUNT(I8:AP8)</f>
        <v>1</v>
      </c>
      <c r="F8" s="55"/>
      <c r="G8" s="55">
        <v>0</v>
      </c>
      <c r="H8" s="55"/>
      <c r="I8" s="55"/>
      <c r="J8" s="55"/>
      <c r="K8" s="55">
        <v>9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</row>
    <row r="9" spans="1:42" s="44" customFormat="1" ht="16.5">
      <c r="A9" s="53" t="s">
        <v>143</v>
      </c>
      <c r="B9" s="54">
        <f>SUM(I9:AP9)</f>
        <v>1</v>
      </c>
      <c r="C9" s="55">
        <v>5</v>
      </c>
      <c r="D9" s="56">
        <f t="shared" si="1"/>
        <v>0.2</v>
      </c>
      <c r="E9" s="55">
        <f>COUNT(I9:AP9)</f>
        <v>1</v>
      </c>
      <c r="F9" s="55"/>
      <c r="G9" s="55">
        <v>0</v>
      </c>
      <c r="H9" s="55"/>
      <c r="I9" s="55"/>
      <c r="J9" s="55"/>
      <c r="K9" s="55">
        <v>1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1:42" s="44" customFormat="1" ht="16.5">
      <c r="A10" s="53" t="s">
        <v>89</v>
      </c>
      <c r="B10" s="54">
        <f t="shared" si="2"/>
        <v>2</v>
      </c>
      <c r="C10" s="55">
        <v>2</v>
      </c>
      <c r="D10" s="56">
        <f t="shared" si="1"/>
        <v>1</v>
      </c>
      <c r="E10" s="55">
        <f t="shared" si="3"/>
        <v>1</v>
      </c>
      <c r="F10" s="55"/>
      <c r="G10" s="55">
        <v>0</v>
      </c>
      <c r="H10" s="55"/>
      <c r="I10" s="55">
        <v>2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2" s="44" customFormat="1" ht="16.5">
      <c r="A11" s="53" t="s">
        <v>429</v>
      </c>
      <c r="B11" s="54">
        <f>SUM(I11:AP11)</f>
        <v>8</v>
      </c>
      <c r="C11" s="55">
        <v>3</v>
      </c>
      <c r="D11" s="56">
        <f t="shared" si="1"/>
        <v>2.6666666666666665</v>
      </c>
      <c r="E11" s="55">
        <f>COUNT(I11:AP11)</f>
        <v>1</v>
      </c>
      <c r="F11" s="55"/>
      <c r="G11" s="55">
        <v>0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v>8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2" s="44" customFormat="1" ht="16.5">
      <c r="A12" s="53" t="s">
        <v>73</v>
      </c>
      <c r="B12" s="54">
        <f t="shared" si="2"/>
        <v>14</v>
      </c>
      <c r="C12" s="55">
        <v>11</v>
      </c>
      <c r="D12" s="56">
        <f t="shared" si="1"/>
        <v>1.2727272727272727</v>
      </c>
      <c r="E12" s="55">
        <f t="shared" si="3"/>
        <v>3</v>
      </c>
      <c r="F12" s="55"/>
      <c r="G12" s="55">
        <v>0</v>
      </c>
      <c r="H12" s="55"/>
      <c r="I12" s="55">
        <v>4</v>
      </c>
      <c r="J12" s="55"/>
      <c r="K12" s="55"/>
      <c r="L12" s="55"/>
      <c r="M12" s="55">
        <v>5</v>
      </c>
      <c r="N12" s="55"/>
      <c r="O12" s="55"/>
      <c r="P12" s="55"/>
      <c r="Q12" s="55"/>
      <c r="R12" s="55"/>
      <c r="S12" s="55"/>
      <c r="T12" s="55"/>
      <c r="U12" s="55"/>
      <c r="V12" s="55"/>
      <c r="W12" s="55">
        <v>5</v>
      </c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s="44" customFormat="1" ht="16.5">
      <c r="A13" s="53" t="s">
        <v>95</v>
      </c>
      <c r="B13" s="54">
        <f t="shared" si="2"/>
        <v>13</v>
      </c>
      <c r="C13" s="55">
        <v>59</v>
      </c>
      <c r="D13" s="56">
        <f t="shared" si="1"/>
        <v>0.22033898305084745</v>
      </c>
      <c r="E13" s="55">
        <f t="shared" si="3"/>
        <v>17</v>
      </c>
      <c r="F13" s="55"/>
      <c r="G13" s="55">
        <v>1</v>
      </c>
      <c r="H13" s="55"/>
      <c r="I13" s="55"/>
      <c r="J13" s="55">
        <v>0</v>
      </c>
      <c r="K13" s="55">
        <v>1</v>
      </c>
      <c r="L13" s="55">
        <v>2</v>
      </c>
      <c r="M13" s="55">
        <v>1</v>
      </c>
      <c r="N13" s="55">
        <v>0</v>
      </c>
      <c r="O13" s="55">
        <v>1</v>
      </c>
      <c r="P13" s="55">
        <v>1</v>
      </c>
      <c r="Q13" s="55">
        <v>1</v>
      </c>
      <c r="R13" s="55">
        <v>1</v>
      </c>
      <c r="S13" s="55">
        <v>1</v>
      </c>
      <c r="T13" s="55">
        <v>0</v>
      </c>
      <c r="U13" s="55"/>
      <c r="V13" s="55">
        <v>0</v>
      </c>
      <c r="W13" s="55">
        <v>0</v>
      </c>
      <c r="X13" s="55">
        <v>2</v>
      </c>
      <c r="Y13" s="55">
        <v>0</v>
      </c>
      <c r="Z13" s="55"/>
      <c r="AA13" s="55"/>
      <c r="AB13" s="55"/>
      <c r="AC13" s="55">
        <v>2</v>
      </c>
      <c r="AD13" s="55">
        <v>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1:42" s="44" customFormat="1" ht="16.5">
      <c r="A14" s="53" t="s">
        <v>94</v>
      </c>
      <c r="B14" s="54">
        <f t="shared" si="2"/>
        <v>10</v>
      </c>
      <c r="C14" s="55">
        <v>2</v>
      </c>
      <c r="D14" s="56">
        <f t="shared" si="1"/>
        <v>5</v>
      </c>
      <c r="E14" s="55">
        <f t="shared" si="3"/>
        <v>1</v>
      </c>
      <c r="F14" s="55"/>
      <c r="G14" s="55">
        <v>0</v>
      </c>
      <c r="H14" s="55"/>
      <c r="I14" s="55"/>
      <c r="J14" s="55">
        <v>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</row>
    <row r="15" spans="1:42" s="44" customFormat="1" ht="16.5">
      <c r="A15" s="53" t="s">
        <v>144</v>
      </c>
      <c r="B15" s="54">
        <f>SUM(I15:AP15)</f>
        <v>1</v>
      </c>
      <c r="C15" s="55">
        <v>5</v>
      </c>
      <c r="D15" s="56">
        <f t="shared" si="1"/>
        <v>0.2</v>
      </c>
      <c r="E15" s="55">
        <f>COUNT(I15:AP15)</f>
        <v>1</v>
      </c>
      <c r="F15" s="55"/>
      <c r="G15" s="55">
        <v>0</v>
      </c>
      <c r="H15" s="55"/>
      <c r="I15" s="55"/>
      <c r="J15" s="55"/>
      <c r="K15" s="55">
        <v>1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42" s="44" customFormat="1" ht="16.5">
      <c r="A16" s="53" t="s">
        <v>87</v>
      </c>
      <c r="B16" s="54">
        <f t="shared" si="2"/>
        <v>57</v>
      </c>
      <c r="C16" s="55">
        <v>42</v>
      </c>
      <c r="D16" s="56">
        <f t="shared" si="1"/>
        <v>1.3571428571428572</v>
      </c>
      <c r="E16" s="55">
        <f t="shared" si="3"/>
        <v>9</v>
      </c>
      <c r="F16" s="55"/>
      <c r="G16" s="55">
        <v>0</v>
      </c>
      <c r="H16" s="55"/>
      <c r="I16" s="55">
        <v>3</v>
      </c>
      <c r="J16" s="55"/>
      <c r="K16" s="55"/>
      <c r="L16" s="55">
        <v>3</v>
      </c>
      <c r="M16" s="55">
        <v>9</v>
      </c>
      <c r="N16" s="55">
        <v>10</v>
      </c>
      <c r="O16" s="55">
        <v>6</v>
      </c>
      <c r="P16" s="55">
        <v>6</v>
      </c>
      <c r="Q16" s="55">
        <v>10</v>
      </c>
      <c r="R16" s="55"/>
      <c r="S16" s="55"/>
      <c r="T16" s="55">
        <v>9</v>
      </c>
      <c r="U16" s="55">
        <v>1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</row>
    <row r="17" spans="1:42" s="44" customFormat="1" ht="16.5">
      <c r="A17" s="53" t="s">
        <v>231</v>
      </c>
      <c r="B17" s="54">
        <f>SUM(I17:AP17)</f>
        <v>17</v>
      </c>
      <c r="C17" s="55">
        <v>11</v>
      </c>
      <c r="D17" s="56">
        <f t="shared" si="1"/>
        <v>1.5454545454545454</v>
      </c>
      <c r="E17" s="55">
        <f>COUNT(I17:AP17)</f>
        <v>2</v>
      </c>
      <c r="F17" s="55"/>
      <c r="G17" s="55">
        <v>0</v>
      </c>
      <c r="H17" s="55"/>
      <c r="I17" s="55"/>
      <c r="J17" s="55"/>
      <c r="K17" s="55"/>
      <c r="L17" s="55"/>
      <c r="M17" s="55"/>
      <c r="N17" s="55"/>
      <c r="O17" s="55"/>
      <c r="P17" s="55">
        <v>9</v>
      </c>
      <c r="Q17" s="55"/>
      <c r="R17" s="55"/>
      <c r="S17" s="55"/>
      <c r="T17" s="55"/>
      <c r="U17" s="55"/>
      <c r="V17" s="55">
        <v>8</v>
      </c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42" s="44" customFormat="1" ht="16.5">
      <c r="A18" s="53" t="s">
        <v>88</v>
      </c>
      <c r="B18" s="54">
        <f t="shared" si="2"/>
        <v>139</v>
      </c>
      <c r="C18" s="55">
        <v>75</v>
      </c>
      <c r="D18" s="56">
        <f t="shared" si="1"/>
        <v>1.8533333333333333</v>
      </c>
      <c r="E18" s="55">
        <f t="shared" si="3"/>
        <v>17</v>
      </c>
      <c r="F18" s="55"/>
      <c r="G18" s="55">
        <v>3</v>
      </c>
      <c r="H18" s="55"/>
      <c r="I18" s="55">
        <v>8</v>
      </c>
      <c r="J18" s="55"/>
      <c r="K18" s="55">
        <v>4</v>
      </c>
      <c r="L18" s="55">
        <v>12</v>
      </c>
      <c r="M18" s="55"/>
      <c r="N18" s="55">
        <v>5</v>
      </c>
      <c r="O18" s="55">
        <v>11</v>
      </c>
      <c r="P18" s="55">
        <v>8</v>
      </c>
      <c r="Q18" s="55">
        <v>8</v>
      </c>
      <c r="R18" s="55">
        <v>6</v>
      </c>
      <c r="S18" s="55"/>
      <c r="T18" s="55">
        <v>8</v>
      </c>
      <c r="U18" s="55">
        <v>8</v>
      </c>
      <c r="V18" s="55">
        <v>4</v>
      </c>
      <c r="W18" s="55">
        <v>6</v>
      </c>
      <c r="X18" s="55">
        <v>5</v>
      </c>
      <c r="Y18" s="55">
        <v>10</v>
      </c>
      <c r="Z18" s="55"/>
      <c r="AA18" s="55">
        <v>12</v>
      </c>
      <c r="AB18" s="55">
        <v>10</v>
      </c>
      <c r="AC18" s="55">
        <v>14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</row>
    <row r="19" spans="1:42" s="44" customFormat="1" ht="16.5">
      <c r="A19" s="53" t="s">
        <v>86</v>
      </c>
      <c r="B19" s="54">
        <f t="shared" si="2"/>
        <v>7</v>
      </c>
      <c r="C19" s="55">
        <v>6</v>
      </c>
      <c r="D19" s="56">
        <f t="shared" si="1"/>
        <v>1.1666666666666667</v>
      </c>
      <c r="E19" s="55">
        <f t="shared" si="3"/>
        <v>2</v>
      </c>
      <c r="F19" s="55"/>
      <c r="G19" s="55">
        <v>0</v>
      </c>
      <c r="H19" s="55"/>
      <c r="I19" s="55"/>
      <c r="J19" s="55">
        <v>4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>
        <v>3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42" s="44" customFormat="1" ht="16.5">
      <c r="A20" s="53" t="s">
        <v>92</v>
      </c>
      <c r="B20" s="54">
        <f t="shared" si="2"/>
        <v>53</v>
      </c>
      <c r="C20" s="55">
        <v>51</v>
      </c>
      <c r="D20" s="56">
        <f t="shared" si="1"/>
        <v>1.0392156862745099</v>
      </c>
      <c r="E20" s="55">
        <f t="shared" si="3"/>
        <v>13</v>
      </c>
      <c r="F20" s="55"/>
      <c r="G20" s="55">
        <v>0</v>
      </c>
      <c r="H20" s="55"/>
      <c r="I20" s="55"/>
      <c r="J20" s="55">
        <v>2</v>
      </c>
      <c r="K20" s="55">
        <v>7</v>
      </c>
      <c r="L20" s="55">
        <v>4</v>
      </c>
      <c r="M20" s="55"/>
      <c r="N20" s="55">
        <v>7</v>
      </c>
      <c r="O20" s="55">
        <v>4</v>
      </c>
      <c r="P20" s="55"/>
      <c r="Q20" s="55">
        <v>5</v>
      </c>
      <c r="R20" s="55">
        <v>1</v>
      </c>
      <c r="S20" s="55"/>
      <c r="T20" s="55"/>
      <c r="U20" s="55"/>
      <c r="V20" s="55">
        <v>4</v>
      </c>
      <c r="W20" s="55">
        <v>4</v>
      </c>
      <c r="X20" s="55">
        <v>3</v>
      </c>
      <c r="Y20" s="55">
        <v>5</v>
      </c>
      <c r="Z20" s="55">
        <v>1</v>
      </c>
      <c r="AA20" s="55"/>
      <c r="AB20" s="55">
        <v>6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42" s="44" customFormat="1" ht="16.5">
      <c r="A21" s="53" t="s">
        <v>85</v>
      </c>
      <c r="B21" s="54">
        <f t="shared" si="2"/>
        <v>124</v>
      </c>
      <c r="C21" s="55">
        <v>74</v>
      </c>
      <c r="D21" s="56">
        <f t="shared" si="1"/>
        <v>1.6756756756756757</v>
      </c>
      <c r="E21" s="55">
        <f t="shared" si="3"/>
        <v>19</v>
      </c>
      <c r="F21" s="55"/>
      <c r="G21" s="55">
        <v>2</v>
      </c>
      <c r="H21" s="55"/>
      <c r="I21" s="55">
        <v>3</v>
      </c>
      <c r="J21" s="55">
        <v>6</v>
      </c>
      <c r="K21" s="55">
        <v>7</v>
      </c>
      <c r="L21" s="55">
        <v>10</v>
      </c>
      <c r="M21" s="55">
        <v>5</v>
      </c>
      <c r="N21" s="55">
        <v>10</v>
      </c>
      <c r="O21" s="55">
        <v>0</v>
      </c>
      <c r="P21" s="55">
        <v>7</v>
      </c>
      <c r="Q21" s="55">
        <v>7</v>
      </c>
      <c r="R21" s="55">
        <v>15</v>
      </c>
      <c r="S21" s="55">
        <v>8</v>
      </c>
      <c r="T21" s="55">
        <v>2</v>
      </c>
      <c r="U21" s="55">
        <v>3</v>
      </c>
      <c r="V21" s="55">
        <v>8</v>
      </c>
      <c r="W21" s="55">
        <v>6</v>
      </c>
      <c r="X21" s="55">
        <v>9</v>
      </c>
      <c r="Y21" s="55">
        <v>6</v>
      </c>
      <c r="Z21" s="55"/>
      <c r="AA21" s="55"/>
      <c r="AB21" s="55"/>
      <c r="AC21" s="55">
        <v>7</v>
      </c>
      <c r="AD21" s="55">
        <v>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42" s="44" customFormat="1" ht="16.5">
      <c r="A22" s="53" t="s">
        <v>393</v>
      </c>
      <c r="B22" s="54">
        <f>SUM(I22:AP22)</f>
        <v>11</v>
      </c>
      <c r="C22" s="55">
        <v>8</v>
      </c>
      <c r="D22" s="56">
        <f t="shared" si="1"/>
        <v>1.375</v>
      </c>
      <c r="E22" s="55">
        <f>COUNT(I22:AP22)</f>
        <v>2</v>
      </c>
      <c r="F22" s="55"/>
      <c r="G22" s="55">
        <v>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>
        <v>5</v>
      </c>
      <c r="AA22" s="55"/>
      <c r="AB22" s="55"/>
      <c r="AC22" s="55"/>
      <c r="AD22" s="55"/>
      <c r="AE22" s="55">
        <v>6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s="44" customFormat="1" ht="16.5">
      <c r="A23" s="53" t="s">
        <v>72</v>
      </c>
      <c r="B23" s="54">
        <f t="shared" si="2"/>
        <v>132</v>
      </c>
      <c r="C23" s="55">
        <v>86</v>
      </c>
      <c r="D23" s="56">
        <f t="shared" si="1"/>
        <v>1.5348837209302326</v>
      </c>
      <c r="E23" s="55">
        <f t="shared" si="3"/>
        <v>21</v>
      </c>
      <c r="F23" s="55"/>
      <c r="G23" s="55">
        <v>3</v>
      </c>
      <c r="H23" s="55"/>
      <c r="I23" s="55"/>
      <c r="J23" s="55">
        <v>6</v>
      </c>
      <c r="K23" s="55">
        <v>3</v>
      </c>
      <c r="L23" s="55">
        <v>4</v>
      </c>
      <c r="M23" s="55">
        <v>10</v>
      </c>
      <c r="N23" s="55">
        <v>7</v>
      </c>
      <c r="O23" s="55">
        <v>5</v>
      </c>
      <c r="P23" s="55">
        <v>7</v>
      </c>
      <c r="Q23" s="55"/>
      <c r="R23" s="55">
        <v>1</v>
      </c>
      <c r="S23" s="55">
        <v>11</v>
      </c>
      <c r="T23" s="55">
        <v>9</v>
      </c>
      <c r="U23" s="55">
        <v>6</v>
      </c>
      <c r="V23" s="55">
        <v>4</v>
      </c>
      <c r="W23" s="55">
        <v>7</v>
      </c>
      <c r="X23" s="55">
        <v>12</v>
      </c>
      <c r="Y23" s="55">
        <v>7</v>
      </c>
      <c r="Z23" s="55">
        <v>6</v>
      </c>
      <c r="AA23" s="55">
        <v>9</v>
      </c>
      <c r="AB23" s="55">
        <v>4</v>
      </c>
      <c r="AC23" s="55">
        <v>5</v>
      </c>
      <c r="AD23" s="55">
        <v>8</v>
      </c>
      <c r="AE23" s="55">
        <v>1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</row>
    <row r="24" spans="1:42" s="44" customFormat="1" ht="16.5">
      <c r="A24" s="53" t="s">
        <v>71</v>
      </c>
      <c r="B24" s="54">
        <f t="shared" si="2"/>
        <v>167</v>
      </c>
      <c r="C24" s="55">
        <v>83</v>
      </c>
      <c r="D24" s="56">
        <f t="shared" si="1"/>
        <v>2.0120481927710845</v>
      </c>
      <c r="E24" s="55">
        <f t="shared" si="3"/>
        <v>20</v>
      </c>
      <c r="F24" s="55"/>
      <c r="G24" s="55">
        <v>4</v>
      </c>
      <c r="H24" s="55"/>
      <c r="I24" s="55">
        <v>4</v>
      </c>
      <c r="J24" s="55"/>
      <c r="K24" s="55">
        <v>10</v>
      </c>
      <c r="L24" s="55">
        <v>8</v>
      </c>
      <c r="M24" s="55">
        <v>12</v>
      </c>
      <c r="N24" s="55">
        <v>6</v>
      </c>
      <c r="O24" s="55">
        <v>11</v>
      </c>
      <c r="P24" s="55">
        <v>8</v>
      </c>
      <c r="Q24" s="55">
        <v>4</v>
      </c>
      <c r="R24" s="55"/>
      <c r="S24" s="55">
        <v>8</v>
      </c>
      <c r="T24" s="55">
        <v>12</v>
      </c>
      <c r="U24" s="55">
        <v>9</v>
      </c>
      <c r="V24" s="55">
        <v>9</v>
      </c>
      <c r="W24" s="55">
        <v>6</v>
      </c>
      <c r="X24" s="55">
        <v>6</v>
      </c>
      <c r="Y24" s="55"/>
      <c r="Z24" s="55">
        <v>5</v>
      </c>
      <c r="AA24" s="55">
        <v>13</v>
      </c>
      <c r="AB24" s="55">
        <v>10</v>
      </c>
      <c r="AC24" s="55">
        <v>9</v>
      </c>
      <c r="AD24" s="55">
        <v>13</v>
      </c>
      <c r="AE24" s="55">
        <v>4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</row>
    <row r="25" spans="1:42" s="44" customFormat="1" ht="16.5">
      <c r="A25" s="57" t="s">
        <v>403</v>
      </c>
      <c r="B25" s="54">
        <f>SUM(I25:AP25)</f>
        <v>11</v>
      </c>
      <c r="C25" s="55">
        <v>9</v>
      </c>
      <c r="D25" s="56">
        <f t="shared" si="1"/>
        <v>1.2222222222222223</v>
      </c>
      <c r="E25" s="55">
        <f>COUNT(I25:AP25)</f>
        <v>3</v>
      </c>
      <c r="F25" s="55"/>
      <c r="G25" s="55">
        <v>0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>
        <v>4</v>
      </c>
      <c r="AB25" s="59">
        <v>5</v>
      </c>
      <c r="AC25" s="59"/>
      <c r="AD25" s="59">
        <v>2</v>
      </c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42" s="44" customFormat="1" ht="16.5">
      <c r="A26" s="57" t="s">
        <v>194</v>
      </c>
      <c r="B26" s="54">
        <f>SUM(I26:AP26)</f>
        <v>111</v>
      </c>
      <c r="C26" s="55">
        <v>63</v>
      </c>
      <c r="D26" s="56">
        <f t="shared" si="1"/>
        <v>1.7619047619047619</v>
      </c>
      <c r="E26" s="55">
        <f>COUNT(I26:AP26)</f>
        <v>13</v>
      </c>
      <c r="F26" s="55"/>
      <c r="G26" s="55">
        <v>1</v>
      </c>
      <c r="H26" s="59"/>
      <c r="I26" s="59"/>
      <c r="J26" s="59"/>
      <c r="K26" s="59"/>
      <c r="L26" s="59"/>
      <c r="M26" s="59"/>
      <c r="N26" s="59">
        <v>10</v>
      </c>
      <c r="O26" s="59">
        <v>12</v>
      </c>
      <c r="P26" s="59"/>
      <c r="Q26" s="59">
        <v>4</v>
      </c>
      <c r="R26" s="59">
        <v>7</v>
      </c>
      <c r="S26" s="59"/>
      <c r="T26" s="59">
        <v>9</v>
      </c>
      <c r="U26" s="59">
        <v>10</v>
      </c>
      <c r="V26" s="59">
        <v>5</v>
      </c>
      <c r="W26" s="59">
        <v>9</v>
      </c>
      <c r="X26" s="59"/>
      <c r="Y26" s="59"/>
      <c r="Z26" s="59">
        <v>9</v>
      </c>
      <c r="AA26" s="59">
        <v>10</v>
      </c>
      <c r="AB26" s="59">
        <v>7</v>
      </c>
      <c r="AC26" s="59">
        <v>11</v>
      </c>
      <c r="AD26" s="59"/>
      <c r="AE26" s="59">
        <v>8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42" s="44" customFormat="1" ht="16.5">
      <c r="A27" s="57" t="s">
        <v>96</v>
      </c>
      <c r="B27" s="54">
        <f>SUM(I27:AP27)</f>
        <v>65</v>
      </c>
      <c r="C27" s="55">
        <v>31</v>
      </c>
      <c r="D27" s="56">
        <f t="shared" si="1"/>
        <v>2.096774193548387</v>
      </c>
      <c r="E27" s="55">
        <f>COUNT(I27:AP27)</f>
        <v>12</v>
      </c>
      <c r="F27" s="55"/>
      <c r="G27" s="55">
        <v>0</v>
      </c>
      <c r="H27" s="59"/>
      <c r="I27" s="59"/>
      <c r="J27" s="59">
        <v>3</v>
      </c>
      <c r="K27" s="59">
        <v>2</v>
      </c>
      <c r="L27" s="59">
        <v>5</v>
      </c>
      <c r="M27" s="59"/>
      <c r="N27" s="59">
        <v>6</v>
      </c>
      <c r="O27" s="59">
        <v>8</v>
      </c>
      <c r="P27" s="59">
        <v>7</v>
      </c>
      <c r="Q27" s="59">
        <v>10</v>
      </c>
      <c r="R27" s="59"/>
      <c r="S27" s="59"/>
      <c r="T27" s="59">
        <v>3</v>
      </c>
      <c r="U27" s="59"/>
      <c r="V27" s="59">
        <v>6</v>
      </c>
      <c r="W27" s="59"/>
      <c r="X27" s="59"/>
      <c r="Y27" s="59">
        <v>4</v>
      </c>
      <c r="Z27" s="59">
        <v>7</v>
      </c>
      <c r="AA27" s="59">
        <v>4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8" spans="1:42" s="44" customFormat="1" ht="16.5">
      <c r="A28" s="57" t="s">
        <v>258</v>
      </c>
      <c r="B28" s="54">
        <f>SUM(I28:AP28)</f>
        <v>25</v>
      </c>
      <c r="C28" s="55">
        <v>22</v>
      </c>
      <c r="D28" s="56">
        <f t="shared" si="1"/>
        <v>1.1363636363636365</v>
      </c>
      <c r="E28" s="55">
        <f>COUNT(I28:AP28)</f>
        <v>4</v>
      </c>
      <c r="F28" s="55"/>
      <c r="G28" s="55">
        <v>0</v>
      </c>
      <c r="H28" s="59"/>
      <c r="I28" s="59"/>
      <c r="J28" s="59"/>
      <c r="K28" s="59"/>
      <c r="L28" s="59"/>
      <c r="M28" s="59"/>
      <c r="N28" s="59"/>
      <c r="O28" s="59"/>
      <c r="P28" s="59"/>
      <c r="Q28" s="59">
        <v>7</v>
      </c>
      <c r="R28" s="59"/>
      <c r="S28" s="59"/>
      <c r="T28" s="59">
        <v>9</v>
      </c>
      <c r="U28" s="59">
        <v>2</v>
      </c>
      <c r="V28" s="59">
        <v>7</v>
      </c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</row>
    <row r="29" spans="1:42" s="44" customFormat="1" ht="17.25" thickBot="1">
      <c r="A29" s="57" t="s">
        <v>216</v>
      </c>
      <c r="B29" s="130">
        <f t="shared" si="2"/>
        <v>15</v>
      </c>
      <c r="C29" s="55">
        <v>25</v>
      </c>
      <c r="D29" s="56">
        <f t="shared" si="1"/>
        <v>0.6</v>
      </c>
      <c r="E29" s="55">
        <f t="shared" si="3"/>
        <v>6</v>
      </c>
      <c r="F29" s="55"/>
      <c r="G29" s="55">
        <v>0</v>
      </c>
      <c r="H29" s="59"/>
      <c r="I29" s="59"/>
      <c r="J29" s="59"/>
      <c r="K29" s="59"/>
      <c r="L29" s="59"/>
      <c r="M29" s="59"/>
      <c r="N29" s="59"/>
      <c r="O29" s="59">
        <v>3</v>
      </c>
      <c r="P29" s="59"/>
      <c r="Q29" s="59">
        <v>4</v>
      </c>
      <c r="R29" s="59">
        <v>1</v>
      </c>
      <c r="S29" s="59"/>
      <c r="T29" s="59">
        <v>3</v>
      </c>
      <c r="U29" s="59">
        <v>3</v>
      </c>
      <c r="V29" s="59"/>
      <c r="W29" s="59"/>
      <c r="X29" s="59"/>
      <c r="Y29" s="59"/>
      <c r="Z29" s="59"/>
      <c r="AA29" s="59"/>
      <c r="AB29" s="59"/>
      <c r="AC29" s="59"/>
      <c r="AD29" s="59">
        <v>1</v>
      </c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</row>
    <row r="30" spans="1:42" s="45" customFormat="1" ht="17.25" thickTop="1">
      <c r="A30" s="61" t="s">
        <v>68</v>
      </c>
      <c r="B30" s="86">
        <f t="shared" si="2"/>
        <v>246</v>
      </c>
      <c r="C30" s="67">
        <v>53</v>
      </c>
      <c r="D30" s="68">
        <f t="shared" si="1"/>
        <v>4.6415094339622645</v>
      </c>
      <c r="E30" s="67">
        <f t="shared" si="3"/>
        <v>12</v>
      </c>
      <c r="F30" s="67"/>
      <c r="G30" s="67">
        <v>2</v>
      </c>
      <c r="H30" s="62"/>
      <c r="I30" s="62"/>
      <c r="J30" s="62">
        <v>26</v>
      </c>
      <c r="K30" s="62">
        <v>24</v>
      </c>
      <c r="L30" s="62"/>
      <c r="M30" s="62"/>
      <c r="N30" s="62">
        <v>30</v>
      </c>
      <c r="O30" s="62">
        <v>2</v>
      </c>
      <c r="P30" s="62">
        <v>7</v>
      </c>
      <c r="Q30" s="62">
        <v>16</v>
      </c>
      <c r="R30" s="62">
        <v>15</v>
      </c>
      <c r="S30" s="62"/>
      <c r="T30" s="62">
        <v>32</v>
      </c>
      <c r="U30" s="62">
        <v>19</v>
      </c>
      <c r="V30" s="62">
        <v>24</v>
      </c>
      <c r="W30" s="62">
        <v>18</v>
      </c>
      <c r="X30" s="62"/>
      <c r="Y30" s="62"/>
      <c r="Z30" s="62"/>
      <c r="AA30" s="62">
        <v>33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s="44" customFormat="1" ht="16.5">
      <c r="A31" s="63" t="s">
        <v>68</v>
      </c>
      <c r="B31" s="58">
        <f t="shared" si="2"/>
        <v>432</v>
      </c>
      <c r="C31" s="59">
        <v>83</v>
      </c>
      <c r="D31" s="60">
        <f t="shared" si="1"/>
        <v>5.204819277108434</v>
      </c>
      <c r="E31" s="59">
        <f t="shared" si="3"/>
        <v>19</v>
      </c>
      <c r="F31" s="59"/>
      <c r="G31" s="59">
        <v>1</v>
      </c>
      <c r="H31" s="65"/>
      <c r="I31" s="65">
        <v>17</v>
      </c>
      <c r="J31" s="65"/>
      <c r="K31" s="65">
        <v>25</v>
      </c>
      <c r="L31" s="65">
        <v>25</v>
      </c>
      <c r="M31" s="65"/>
      <c r="N31" s="65">
        <v>23</v>
      </c>
      <c r="O31" s="65">
        <v>27</v>
      </c>
      <c r="P31" s="65">
        <v>30</v>
      </c>
      <c r="Q31" s="65"/>
      <c r="R31" s="65">
        <v>23</v>
      </c>
      <c r="S31" s="65">
        <v>22</v>
      </c>
      <c r="T31" s="65">
        <v>22</v>
      </c>
      <c r="U31" s="65">
        <v>20</v>
      </c>
      <c r="V31" s="65">
        <v>18</v>
      </c>
      <c r="W31" s="65">
        <v>10</v>
      </c>
      <c r="X31" s="65">
        <v>27</v>
      </c>
      <c r="Y31" s="65">
        <v>17</v>
      </c>
      <c r="Z31" s="65">
        <v>19</v>
      </c>
      <c r="AA31" s="65"/>
      <c r="AB31" s="65">
        <v>23</v>
      </c>
      <c r="AC31" s="65">
        <v>27</v>
      </c>
      <c r="AD31" s="65">
        <v>25</v>
      </c>
      <c r="AE31" s="65">
        <v>32</v>
      </c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s="44" customFormat="1" ht="17.25" thickBot="1">
      <c r="A32" s="53" t="s">
        <v>81</v>
      </c>
      <c r="B32" s="58">
        <f t="shared" si="2"/>
        <v>554</v>
      </c>
      <c r="C32" s="59">
        <v>96</v>
      </c>
      <c r="D32" s="60">
        <f t="shared" si="1"/>
        <v>5.770833333333333</v>
      </c>
      <c r="E32" s="59">
        <f t="shared" si="3"/>
        <v>22</v>
      </c>
      <c r="F32" s="59"/>
      <c r="G32" s="59">
        <v>5</v>
      </c>
      <c r="H32" s="65"/>
      <c r="I32" s="65">
        <v>14</v>
      </c>
      <c r="J32" s="65">
        <v>22</v>
      </c>
      <c r="K32" s="65">
        <v>9</v>
      </c>
      <c r="L32" s="65">
        <v>24</v>
      </c>
      <c r="M32" s="65"/>
      <c r="N32" s="65">
        <v>29</v>
      </c>
      <c r="O32" s="65">
        <v>32</v>
      </c>
      <c r="P32" s="65">
        <v>29</v>
      </c>
      <c r="Q32" s="65">
        <v>29</v>
      </c>
      <c r="R32" s="65">
        <v>7</v>
      </c>
      <c r="S32" s="65">
        <v>20</v>
      </c>
      <c r="T32" s="65">
        <v>33</v>
      </c>
      <c r="U32" s="65">
        <v>24</v>
      </c>
      <c r="V32" s="65">
        <v>24</v>
      </c>
      <c r="W32" s="65">
        <v>31</v>
      </c>
      <c r="X32" s="65">
        <v>31</v>
      </c>
      <c r="Y32" s="65">
        <v>18</v>
      </c>
      <c r="Z32" s="65">
        <v>25</v>
      </c>
      <c r="AA32" s="65">
        <v>35</v>
      </c>
      <c r="AB32" s="65">
        <v>24</v>
      </c>
      <c r="AC32" s="65">
        <v>34</v>
      </c>
      <c r="AD32" s="65">
        <v>27</v>
      </c>
      <c r="AE32" s="65">
        <v>33</v>
      </c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s="52" customFormat="1" ht="13.5" thickTop="1">
      <c r="A33" s="49" t="s">
        <v>93</v>
      </c>
      <c r="B33" s="50">
        <f>SUM(B2:B29)</f>
        <v>1299</v>
      </c>
      <c r="C33" s="50">
        <f>SUM(C2:C29)</f>
        <v>852</v>
      </c>
      <c r="D33" s="51">
        <f>(B33+G33)/C33</f>
        <v>1.5434272300469483</v>
      </c>
      <c r="E33" s="50">
        <f>SUM(E2:E29)</f>
        <v>208</v>
      </c>
      <c r="F33" s="50"/>
      <c r="G33" s="50">
        <f>SUM(G2:G29)</f>
        <v>16</v>
      </c>
      <c r="H33" s="50"/>
      <c r="I33" s="50">
        <f>SUM(I2:I29)</f>
        <v>30</v>
      </c>
      <c r="J33" s="50">
        <f aca="true" t="shared" si="4" ref="J33:W33">SUM(J2:J29)</f>
        <v>45</v>
      </c>
      <c r="K33" s="50">
        <f t="shared" si="4"/>
        <v>54</v>
      </c>
      <c r="L33" s="50">
        <f t="shared" si="4"/>
        <v>48</v>
      </c>
      <c r="M33" s="50">
        <f t="shared" si="4"/>
        <v>52</v>
      </c>
      <c r="N33" s="50">
        <f t="shared" si="4"/>
        <v>81</v>
      </c>
      <c r="O33" s="50">
        <f t="shared" si="4"/>
        <v>61</v>
      </c>
      <c r="P33" s="50">
        <f t="shared" si="4"/>
        <v>64</v>
      </c>
      <c r="Q33" s="50">
        <f t="shared" si="4"/>
        <v>68</v>
      </c>
      <c r="R33" s="50">
        <f t="shared" si="4"/>
        <v>43</v>
      </c>
      <c r="S33" s="50">
        <f t="shared" si="4"/>
        <v>40</v>
      </c>
      <c r="T33" s="50">
        <f t="shared" si="4"/>
        <v>86</v>
      </c>
      <c r="U33" s="50">
        <f t="shared" si="4"/>
        <v>59</v>
      </c>
      <c r="V33" s="50">
        <f t="shared" si="4"/>
        <v>82</v>
      </c>
      <c r="W33" s="50">
        <f t="shared" si="4"/>
        <v>59</v>
      </c>
      <c r="X33" s="50">
        <f aca="true" t="shared" si="5" ref="X33:AP33">SUM(X3:X29)</f>
        <v>58</v>
      </c>
      <c r="Y33" s="50">
        <f t="shared" si="5"/>
        <v>35</v>
      </c>
      <c r="Z33" s="50">
        <f>SUM(Z2:Z29)</f>
        <v>42</v>
      </c>
      <c r="AA33" s="50">
        <f t="shared" si="5"/>
        <v>68</v>
      </c>
      <c r="AB33" s="50">
        <f t="shared" si="5"/>
        <v>48</v>
      </c>
      <c r="AC33" s="50">
        <f t="shared" si="5"/>
        <v>60</v>
      </c>
      <c r="AD33" s="50">
        <f t="shared" si="5"/>
        <v>46</v>
      </c>
      <c r="AE33" s="50">
        <f t="shared" si="5"/>
        <v>64</v>
      </c>
      <c r="AF33" s="50">
        <f t="shared" si="5"/>
        <v>0</v>
      </c>
      <c r="AG33" s="50">
        <f t="shared" si="5"/>
        <v>0</v>
      </c>
      <c r="AH33" s="50">
        <f t="shared" si="5"/>
        <v>0</v>
      </c>
      <c r="AI33" s="50">
        <f t="shared" si="5"/>
        <v>0</v>
      </c>
      <c r="AJ33" s="50">
        <f t="shared" si="5"/>
        <v>0</v>
      </c>
      <c r="AK33" s="50">
        <f t="shared" si="5"/>
        <v>0</v>
      </c>
      <c r="AL33" s="50">
        <f t="shared" si="5"/>
        <v>0</v>
      </c>
      <c r="AM33" s="50">
        <f t="shared" si="5"/>
        <v>0</v>
      </c>
      <c r="AN33" s="50">
        <f t="shared" si="5"/>
        <v>0</v>
      </c>
      <c r="AO33" s="50">
        <f t="shared" si="5"/>
        <v>0</v>
      </c>
      <c r="AP33" s="50">
        <f t="shared" si="5"/>
        <v>0</v>
      </c>
    </row>
    <row r="35" ht="12.75">
      <c r="B35" s="15"/>
    </row>
    <row r="36" ht="12.75">
      <c r="B36" s="15"/>
    </row>
    <row r="37" ht="12.75">
      <c r="B37" s="15"/>
    </row>
  </sheetData>
  <sheetProtection/>
  <conditionalFormatting sqref="A3:AP32">
    <cfRule type="expression" priority="9" dxfId="0" stopIfTrue="1">
      <formula>MOD(ROW(),2)=0</formula>
    </cfRule>
  </conditionalFormatting>
  <conditionalFormatting sqref="A2 H2:AP2">
    <cfRule type="expression" priority="2" dxfId="0" stopIfTrue="1">
      <formula>MOD(ROW(),2)=0</formula>
    </cfRule>
  </conditionalFormatting>
  <conditionalFormatting sqref="B2:G2">
    <cfRule type="expression" priority="1" dxfId="0" stopIfTrue="1">
      <formula>MOD(ROW(),2)=0</formula>
    </cfRule>
  </conditionalFormatting>
  <printOptions gridLines="1"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7" sqref="A7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2">
      <selection activeCell="O22" sqref="O22"/>
    </sheetView>
  </sheetViews>
  <sheetFormatPr defaultColWidth="0" defaultRowHeight="12.75"/>
  <cols>
    <col min="1" max="1" width="10.28125" style="15" bestFit="1" customWidth="1"/>
    <col min="2" max="2" width="6.28125" style="16" customWidth="1"/>
    <col min="3" max="3" width="4.7109375" style="16" customWidth="1"/>
    <col min="4" max="4" width="8.421875" style="16" bestFit="1" customWidth="1"/>
    <col min="5" max="5" width="4.57421875" style="16" customWidth="1"/>
    <col min="6" max="6" width="1.8515625" style="16" customWidth="1"/>
    <col min="7" max="26" width="3.7109375" style="16" customWidth="1"/>
    <col min="27" max="27" width="11.421875" style="15" hidden="1" customWidth="1"/>
    <col min="28" max="28" width="0" style="15" hidden="1" customWidth="1"/>
    <col min="29" max="29" width="11.421875" style="15" hidden="1" customWidth="1"/>
    <col min="30" max="40" width="0" style="15" hidden="1" customWidth="1"/>
    <col min="41" max="41" width="11.421875" style="15" hidden="1" customWidth="1"/>
    <col min="42" max="42" width="0" style="15" hidden="1" customWidth="1"/>
    <col min="43" max="43" width="11.421875" style="15" hidden="1" customWidth="1"/>
    <col min="44" max="44" width="0" style="15" hidden="1" customWidth="1"/>
    <col min="45" max="45" width="11.421875" style="15" hidden="1" customWidth="1"/>
    <col min="46" max="16384" width="0" style="15" hidden="1" customWidth="1"/>
  </cols>
  <sheetData>
    <row r="1" spans="1:26" s="48" customFormat="1" ht="88.5">
      <c r="A1" s="46"/>
      <c r="B1" s="47" t="s">
        <v>362</v>
      </c>
      <c r="C1" s="47" t="s">
        <v>24</v>
      </c>
      <c r="D1" s="47" t="s">
        <v>363</v>
      </c>
      <c r="E1" s="47" t="s">
        <v>26</v>
      </c>
      <c r="F1" s="47"/>
      <c r="G1" s="47">
        <v>15</v>
      </c>
      <c r="H1" s="47">
        <f aca="true" t="shared" si="0" ref="H1:Z1">G1+1</f>
        <v>16</v>
      </c>
      <c r="I1" s="47">
        <f t="shared" si="0"/>
        <v>17</v>
      </c>
      <c r="J1" s="47">
        <f t="shared" si="0"/>
        <v>18</v>
      </c>
      <c r="K1" s="47">
        <f t="shared" si="0"/>
        <v>19</v>
      </c>
      <c r="L1" s="47">
        <f t="shared" si="0"/>
        <v>20</v>
      </c>
      <c r="M1" s="47">
        <f t="shared" si="0"/>
        <v>21</v>
      </c>
      <c r="N1" s="47">
        <f t="shared" si="0"/>
        <v>22</v>
      </c>
      <c r="O1" s="47">
        <f t="shared" si="0"/>
        <v>23</v>
      </c>
      <c r="P1" s="47">
        <f t="shared" si="0"/>
        <v>24</v>
      </c>
      <c r="Q1" s="47">
        <f t="shared" si="0"/>
        <v>25</v>
      </c>
      <c r="R1" s="47">
        <f t="shared" si="0"/>
        <v>26</v>
      </c>
      <c r="S1" s="47">
        <f t="shared" si="0"/>
        <v>27</v>
      </c>
      <c r="T1" s="47">
        <f t="shared" si="0"/>
        <v>28</v>
      </c>
      <c r="U1" s="47">
        <f t="shared" si="0"/>
        <v>29</v>
      </c>
      <c r="V1" s="47">
        <f t="shared" si="0"/>
        <v>30</v>
      </c>
      <c r="W1" s="47">
        <f t="shared" si="0"/>
        <v>31</v>
      </c>
      <c r="X1" s="47">
        <f t="shared" si="0"/>
        <v>32</v>
      </c>
      <c r="Y1" s="47">
        <f t="shared" si="0"/>
        <v>33</v>
      </c>
      <c r="Z1" s="47">
        <f t="shared" si="0"/>
        <v>34</v>
      </c>
    </row>
    <row r="2" spans="1:26" s="44" customFormat="1" ht="16.5">
      <c r="A2" s="53" t="s">
        <v>275</v>
      </c>
      <c r="B2" s="54">
        <f aca="true" t="shared" si="1" ref="B2:B23">SUM(G2:Z2)</f>
        <v>3</v>
      </c>
      <c r="C2" s="55">
        <v>6</v>
      </c>
      <c r="D2" s="56">
        <f>B2/C2</f>
        <v>0.5</v>
      </c>
      <c r="E2" s="55">
        <f aca="true" t="shared" si="2" ref="E2:E23">COUNT(G2:Z2)</f>
        <v>2</v>
      </c>
      <c r="F2" s="55"/>
      <c r="G2" s="55">
        <v>1</v>
      </c>
      <c r="H2" s="55"/>
      <c r="I2" s="55"/>
      <c r="J2" s="55"/>
      <c r="K2" s="55"/>
      <c r="L2" s="55"/>
      <c r="M2" s="55"/>
      <c r="N2" s="55">
        <v>2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44" customFormat="1" ht="16.5">
      <c r="A3" s="53" t="s">
        <v>80</v>
      </c>
      <c r="B3" s="54">
        <f>SUM(G3:Z3)</f>
        <v>1</v>
      </c>
      <c r="C3" s="55">
        <v>5</v>
      </c>
      <c r="D3" s="56">
        <f>B3/C3</f>
        <v>0.2</v>
      </c>
      <c r="E3" s="55">
        <f>COUNT(G3:Z3)</f>
        <v>1</v>
      </c>
      <c r="F3" s="55"/>
      <c r="G3" s="55"/>
      <c r="H3" s="55"/>
      <c r="I3" s="55"/>
      <c r="J3" s="55"/>
      <c r="K3" s="55"/>
      <c r="L3" s="55"/>
      <c r="M3" s="55"/>
      <c r="N3" s="55"/>
      <c r="O3" s="55">
        <v>1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s="44" customFormat="1" ht="16.5">
      <c r="A4" s="53" t="s">
        <v>343</v>
      </c>
      <c r="B4" s="54">
        <f>SUM(G4:Z4)</f>
        <v>4</v>
      </c>
      <c r="C4" s="55">
        <v>5</v>
      </c>
      <c r="D4" s="56">
        <f>B4/C4</f>
        <v>0.8</v>
      </c>
      <c r="E4" s="55">
        <f>COUNT(G4:Z4)</f>
        <v>1</v>
      </c>
      <c r="F4" s="55"/>
      <c r="G4" s="55"/>
      <c r="H4" s="55"/>
      <c r="I4" s="55"/>
      <c r="J4" s="55"/>
      <c r="K4" s="55"/>
      <c r="L4" s="55"/>
      <c r="M4" s="55"/>
      <c r="N4" s="55"/>
      <c r="O4" s="55">
        <v>4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44" customFormat="1" ht="16.5">
      <c r="A5" s="53" t="s">
        <v>283</v>
      </c>
      <c r="B5" s="54">
        <f t="shared" si="1"/>
        <v>28</v>
      </c>
      <c r="C5" s="55">
        <v>25</v>
      </c>
      <c r="D5" s="56">
        <f>B5/C5</f>
        <v>1.12</v>
      </c>
      <c r="E5" s="55">
        <f t="shared" si="2"/>
        <v>7</v>
      </c>
      <c r="F5" s="55"/>
      <c r="G5" s="55">
        <v>5</v>
      </c>
      <c r="H5" s="55"/>
      <c r="I5" s="55">
        <v>2</v>
      </c>
      <c r="J5" s="55">
        <v>2</v>
      </c>
      <c r="K5" s="55"/>
      <c r="L5" s="55">
        <v>2</v>
      </c>
      <c r="M5" s="55">
        <v>7</v>
      </c>
      <c r="N5" s="55">
        <v>6</v>
      </c>
      <c r="O5" s="55">
        <v>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44" customFormat="1" ht="16.5">
      <c r="A6" s="53" t="s">
        <v>142</v>
      </c>
      <c r="B6" s="54">
        <f t="shared" si="1"/>
        <v>15</v>
      </c>
      <c r="C6" s="55">
        <v>18</v>
      </c>
      <c r="D6" s="56">
        <f>B6/C6</f>
        <v>0.8333333333333334</v>
      </c>
      <c r="E6" s="55">
        <f t="shared" si="2"/>
        <v>4</v>
      </c>
      <c r="F6" s="55"/>
      <c r="G6" s="55">
        <v>2</v>
      </c>
      <c r="H6" s="55">
        <v>6</v>
      </c>
      <c r="I6" s="55"/>
      <c r="J6" s="55"/>
      <c r="K6" s="55">
        <v>3</v>
      </c>
      <c r="L6" s="55"/>
      <c r="M6" s="55"/>
      <c r="N6" s="55"/>
      <c r="O6" s="55">
        <v>4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44" customFormat="1" ht="16.5">
      <c r="A7" s="53" t="s">
        <v>429</v>
      </c>
      <c r="B7" s="54">
        <f>SUM(G7:Z7)</f>
        <v>1</v>
      </c>
      <c r="C7" s="55">
        <v>3</v>
      </c>
      <c r="D7" s="56">
        <f>B7/C7</f>
        <v>0.3333333333333333</v>
      </c>
      <c r="E7" s="55">
        <f>COUNT(G7:Z7)</f>
        <v>1</v>
      </c>
      <c r="F7" s="55"/>
      <c r="G7" s="55"/>
      <c r="H7" s="55"/>
      <c r="I7" s="55"/>
      <c r="J7" s="55"/>
      <c r="K7" s="55"/>
      <c r="L7" s="55"/>
      <c r="M7" s="55"/>
      <c r="N7" s="55">
        <v>1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44" customFormat="1" ht="16.5">
      <c r="A8" s="53" t="s">
        <v>73</v>
      </c>
      <c r="B8" s="54">
        <f t="shared" si="1"/>
        <v>0</v>
      </c>
      <c r="C8" s="55">
        <v>6</v>
      </c>
      <c r="D8" s="56">
        <f aca="true" t="shared" si="3" ref="D8:D23">B8/C8</f>
        <v>0</v>
      </c>
      <c r="E8" s="55">
        <f t="shared" si="2"/>
        <v>1</v>
      </c>
      <c r="F8" s="55"/>
      <c r="G8" s="55">
        <v>0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44" customFormat="1" ht="16.5">
      <c r="A9" s="53" t="s">
        <v>95</v>
      </c>
      <c r="B9" s="54">
        <f t="shared" si="1"/>
        <v>6</v>
      </c>
      <c r="C9" s="55">
        <v>14</v>
      </c>
      <c r="D9" s="56">
        <f>B9/C9</f>
        <v>0.42857142857142855</v>
      </c>
      <c r="E9" s="55">
        <f t="shared" si="2"/>
        <v>5</v>
      </c>
      <c r="F9" s="55"/>
      <c r="G9" s="55">
        <v>0</v>
      </c>
      <c r="H9" s="55">
        <v>1</v>
      </c>
      <c r="I9" s="55">
        <v>0</v>
      </c>
      <c r="J9" s="55"/>
      <c r="K9" s="55"/>
      <c r="L9" s="55"/>
      <c r="M9" s="55">
        <v>4</v>
      </c>
      <c r="N9" s="55"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44" customFormat="1" ht="16.5">
      <c r="A10" s="53" t="s">
        <v>88</v>
      </c>
      <c r="B10" s="54">
        <f t="shared" si="1"/>
        <v>22</v>
      </c>
      <c r="C10" s="55">
        <v>21</v>
      </c>
      <c r="D10" s="56">
        <f t="shared" si="3"/>
        <v>1.0476190476190477</v>
      </c>
      <c r="E10" s="55">
        <f t="shared" si="2"/>
        <v>6</v>
      </c>
      <c r="F10" s="55"/>
      <c r="G10" s="55">
        <v>2</v>
      </c>
      <c r="H10" s="55">
        <v>8</v>
      </c>
      <c r="I10" s="55">
        <v>3</v>
      </c>
      <c r="J10" s="55"/>
      <c r="K10" s="55">
        <v>3</v>
      </c>
      <c r="L10" s="55">
        <v>2</v>
      </c>
      <c r="M10" s="55">
        <v>4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44" customFormat="1" ht="16.5">
      <c r="A11" s="53" t="s">
        <v>86</v>
      </c>
      <c r="B11" s="54">
        <f>SUM(G11:Z11)</f>
        <v>3</v>
      </c>
      <c r="C11" s="55">
        <v>4</v>
      </c>
      <c r="D11" s="56">
        <f>B11/C11</f>
        <v>0.75</v>
      </c>
      <c r="E11" s="55">
        <f>COUNT(G11:Z11)</f>
        <v>1</v>
      </c>
      <c r="F11" s="55"/>
      <c r="G11" s="55"/>
      <c r="H11" s="55"/>
      <c r="I11" s="55"/>
      <c r="J11" s="55"/>
      <c r="K11" s="55"/>
      <c r="L11" s="55"/>
      <c r="M11" s="55"/>
      <c r="N11" s="55"/>
      <c r="O11" s="55">
        <v>3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44" customFormat="1" ht="16.5">
      <c r="A12" s="53" t="s">
        <v>92</v>
      </c>
      <c r="B12" s="54">
        <f t="shared" si="1"/>
        <v>10</v>
      </c>
      <c r="C12" s="55">
        <v>16</v>
      </c>
      <c r="D12" s="56">
        <f t="shared" si="3"/>
        <v>0.625</v>
      </c>
      <c r="E12" s="55">
        <f t="shared" si="2"/>
        <v>5</v>
      </c>
      <c r="F12" s="55"/>
      <c r="G12" s="55">
        <v>2</v>
      </c>
      <c r="H12" s="55">
        <v>2</v>
      </c>
      <c r="I12" s="55">
        <v>0</v>
      </c>
      <c r="J12" s="55">
        <v>1</v>
      </c>
      <c r="K12" s="55"/>
      <c r="L12" s="55">
        <v>5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44" customFormat="1" ht="16.5">
      <c r="A13" s="53" t="s">
        <v>85</v>
      </c>
      <c r="B13" s="54">
        <f t="shared" si="1"/>
        <v>17</v>
      </c>
      <c r="C13" s="55">
        <v>16</v>
      </c>
      <c r="D13" s="56">
        <f t="shared" si="3"/>
        <v>1.0625</v>
      </c>
      <c r="E13" s="55">
        <f t="shared" si="2"/>
        <v>5</v>
      </c>
      <c r="F13" s="55"/>
      <c r="G13" s="55">
        <v>2</v>
      </c>
      <c r="H13" s="55">
        <v>8</v>
      </c>
      <c r="I13" s="55">
        <v>5</v>
      </c>
      <c r="J13" s="55"/>
      <c r="K13" s="55"/>
      <c r="L13" s="55"/>
      <c r="M13" s="55">
        <v>2</v>
      </c>
      <c r="N13" s="55">
        <v>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44" customFormat="1" ht="16.5">
      <c r="A14" s="53" t="s">
        <v>393</v>
      </c>
      <c r="B14" s="54">
        <f>SUM(G14:Z14)</f>
        <v>5</v>
      </c>
      <c r="C14" s="55">
        <v>8</v>
      </c>
      <c r="D14" s="56">
        <f>B14/C14</f>
        <v>0.625</v>
      </c>
      <c r="E14" s="55">
        <f>COUNT(G14:Z14)</f>
        <v>2</v>
      </c>
      <c r="F14" s="55"/>
      <c r="G14" s="55"/>
      <c r="H14" s="55"/>
      <c r="I14" s="55"/>
      <c r="J14" s="55">
        <v>4</v>
      </c>
      <c r="K14" s="55"/>
      <c r="L14" s="55"/>
      <c r="M14" s="55"/>
      <c r="N14" s="55"/>
      <c r="O14" s="55">
        <v>1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44" customFormat="1" ht="16.5">
      <c r="A15" s="53" t="s">
        <v>72</v>
      </c>
      <c r="B15" s="54">
        <f t="shared" si="1"/>
        <v>71</v>
      </c>
      <c r="C15" s="55">
        <v>32</v>
      </c>
      <c r="D15" s="56">
        <f t="shared" si="3"/>
        <v>2.21875</v>
      </c>
      <c r="E15" s="55">
        <f t="shared" si="2"/>
        <v>9</v>
      </c>
      <c r="F15" s="55"/>
      <c r="G15" s="55">
        <v>5</v>
      </c>
      <c r="H15" s="55">
        <v>5</v>
      </c>
      <c r="I15" s="55">
        <v>6</v>
      </c>
      <c r="J15" s="55">
        <v>5</v>
      </c>
      <c r="K15" s="55">
        <v>10</v>
      </c>
      <c r="L15" s="55">
        <v>8</v>
      </c>
      <c r="M15" s="55">
        <v>12</v>
      </c>
      <c r="N15" s="55">
        <v>7</v>
      </c>
      <c r="O15" s="55">
        <v>13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44" customFormat="1" ht="16.5">
      <c r="A16" s="53" t="s">
        <v>71</v>
      </c>
      <c r="B16" s="54">
        <f t="shared" si="1"/>
        <v>22</v>
      </c>
      <c r="C16" s="55">
        <v>28</v>
      </c>
      <c r="D16" s="56">
        <f t="shared" si="3"/>
        <v>0.7857142857142857</v>
      </c>
      <c r="E16" s="55">
        <f t="shared" si="2"/>
        <v>8</v>
      </c>
      <c r="F16" s="55"/>
      <c r="G16" s="55">
        <v>3</v>
      </c>
      <c r="H16" s="55">
        <v>4</v>
      </c>
      <c r="I16" s="55"/>
      <c r="J16" s="55">
        <v>0</v>
      </c>
      <c r="K16" s="55">
        <v>9</v>
      </c>
      <c r="L16" s="55">
        <v>1</v>
      </c>
      <c r="M16" s="55">
        <v>1</v>
      </c>
      <c r="N16" s="55">
        <v>2</v>
      </c>
      <c r="O16" s="55">
        <v>2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44" customFormat="1" ht="16.5">
      <c r="A17" s="57" t="s">
        <v>403</v>
      </c>
      <c r="B17" s="54">
        <f>SUM(G17:Z17)</f>
        <v>5</v>
      </c>
      <c r="C17" s="55">
        <v>9</v>
      </c>
      <c r="D17" s="56">
        <f>B17/C17</f>
        <v>0.5555555555555556</v>
      </c>
      <c r="E17" s="55">
        <f>COUNT(G17:Z17)</f>
        <v>3</v>
      </c>
      <c r="F17" s="59"/>
      <c r="G17" s="59"/>
      <c r="H17" s="59"/>
      <c r="I17" s="59"/>
      <c r="J17" s="59"/>
      <c r="K17" s="59">
        <v>4</v>
      </c>
      <c r="L17" s="59">
        <v>0</v>
      </c>
      <c r="M17" s="59"/>
      <c r="N17" s="59">
        <v>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44" customFormat="1" ht="16.5">
      <c r="A18" s="57" t="s">
        <v>194</v>
      </c>
      <c r="B18" s="58">
        <f t="shared" si="1"/>
        <v>27</v>
      </c>
      <c r="C18" s="59">
        <v>23</v>
      </c>
      <c r="D18" s="60">
        <f>B18/C18</f>
        <v>1.173913043478261</v>
      </c>
      <c r="E18" s="59">
        <f t="shared" si="2"/>
        <v>6</v>
      </c>
      <c r="F18" s="59"/>
      <c r="G18" s="59">
        <v>5</v>
      </c>
      <c r="H18" s="59"/>
      <c r="I18" s="59"/>
      <c r="J18" s="59">
        <v>5</v>
      </c>
      <c r="K18" s="59">
        <v>5</v>
      </c>
      <c r="L18" s="59">
        <v>2</v>
      </c>
      <c r="M18" s="59">
        <v>8</v>
      </c>
      <c r="N18" s="59"/>
      <c r="O18" s="59">
        <v>2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140" customFormat="1" ht="17.25" thickBot="1">
      <c r="A19" s="57" t="s">
        <v>96</v>
      </c>
      <c r="B19" s="58">
        <f>SUM(G19:Z19)</f>
        <v>7</v>
      </c>
      <c r="C19" s="59">
        <v>6</v>
      </c>
      <c r="D19" s="60">
        <f>B19/C19</f>
        <v>1.1666666666666667</v>
      </c>
      <c r="E19" s="59">
        <f>COUNT(G19:Z19)</f>
        <v>3</v>
      </c>
      <c r="F19" s="59"/>
      <c r="G19" s="59"/>
      <c r="H19" s="59"/>
      <c r="I19" s="59">
        <v>5</v>
      </c>
      <c r="J19" s="59">
        <v>0</v>
      </c>
      <c r="K19" s="59">
        <v>2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143" customFormat="1" ht="18" thickBot="1" thickTop="1">
      <c r="A20" s="136" t="s">
        <v>216</v>
      </c>
      <c r="B20" s="137">
        <f>SUM(G20:Z20)</f>
        <v>4</v>
      </c>
      <c r="C20" s="138">
        <v>3</v>
      </c>
      <c r="D20" s="139">
        <f>B20/C20</f>
        <v>1.3333333333333333</v>
      </c>
      <c r="E20" s="138">
        <f>COUNT(G20:Z20)</f>
        <v>1</v>
      </c>
      <c r="F20" s="138"/>
      <c r="G20" s="138"/>
      <c r="H20" s="138"/>
      <c r="I20" s="138"/>
      <c r="J20" s="138"/>
      <c r="K20" s="138"/>
      <c r="L20" s="138"/>
      <c r="M20" s="138"/>
      <c r="N20" s="138">
        <v>4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s="45" customFormat="1" ht="17.25" thickTop="1">
      <c r="A21" s="61" t="s">
        <v>68</v>
      </c>
      <c r="B21" s="134">
        <f t="shared" si="1"/>
        <v>16</v>
      </c>
      <c r="C21" s="67">
        <v>9</v>
      </c>
      <c r="D21" s="68">
        <f t="shared" si="3"/>
        <v>1.7777777777777777</v>
      </c>
      <c r="E21" s="67">
        <f t="shared" si="2"/>
        <v>2</v>
      </c>
      <c r="F21" s="67"/>
      <c r="G21" s="62">
        <v>8</v>
      </c>
      <c r="H21" s="62"/>
      <c r="I21" s="62"/>
      <c r="J21" s="62"/>
      <c r="K21" s="62">
        <v>8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s="44" customFormat="1" ht="16.5">
      <c r="A22" s="63" t="s">
        <v>68</v>
      </c>
      <c r="B22" s="58">
        <f t="shared" si="1"/>
        <v>98</v>
      </c>
      <c r="C22" s="59">
        <v>29</v>
      </c>
      <c r="D22" s="60">
        <f t="shared" si="3"/>
        <v>3.3793103448275863</v>
      </c>
      <c r="E22" s="59">
        <f t="shared" si="2"/>
        <v>8</v>
      </c>
      <c r="F22" s="59"/>
      <c r="G22" s="65">
        <v>6</v>
      </c>
      <c r="H22" s="65">
        <v>17</v>
      </c>
      <c r="I22" s="65">
        <v>10</v>
      </c>
      <c r="J22" s="65">
        <v>9</v>
      </c>
      <c r="K22" s="65"/>
      <c r="L22" s="65">
        <v>11</v>
      </c>
      <c r="M22" s="65">
        <v>17</v>
      </c>
      <c r="N22" s="65">
        <v>11</v>
      </c>
      <c r="O22" s="65">
        <v>17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44" customFormat="1" ht="17.25" thickBot="1">
      <c r="A23" s="53" t="s">
        <v>81</v>
      </c>
      <c r="B23" s="58">
        <f t="shared" si="1"/>
        <v>130</v>
      </c>
      <c r="C23" s="59">
        <v>34</v>
      </c>
      <c r="D23" s="60">
        <f t="shared" si="3"/>
        <v>3.823529411764706</v>
      </c>
      <c r="E23" s="59">
        <f t="shared" si="2"/>
        <v>9</v>
      </c>
      <c r="F23" s="59"/>
      <c r="G23" s="65">
        <v>16</v>
      </c>
      <c r="H23" s="65">
        <v>23</v>
      </c>
      <c r="I23" s="65">
        <v>11</v>
      </c>
      <c r="J23" s="65">
        <v>8</v>
      </c>
      <c r="K23" s="65">
        <v>14</v>
      </c>
      <c r="L23" s="65">
        <v>9</v>
      </c>
      <c r="M23" s="65">
        <v>21</v>
      </c>
      <c r="N23" s="65">
        <v>13</v>
      </c>
      <c r="O23" s="65">
        <v>15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52" customFormat="1" ht="13.5" thickTop="1">
      <c r="A24" s="49" t="s">
        <v>93</v>
      </c>
      <c r="B24" s="50">
        <f>SUM(B2:B19)</f>
        <v>247</v>
      </c>
      <c r="C24" s="50">
        <f>SUM(C2:C19)</f>
        <v>245</v>
      </c>
      <c r="D24" s="51">
        <f>B24/C24</f>
        <v>1.0081632653061225</v>
      </c>
      <c r="E24" s="50">
        <f>SUM(E2:E19)</f>
        <v>70</v>
      </c>
      <c r="F24" s="50"/>
      <c r="G24" s="50">
        <f>SUM(G2:G19)</f>
        <v>27</v>
      </c>
      <c r="H24" s="50">
        <f>SUM(H2:H19)</f>
        <v>34</v>
      </c>
      <c r="I24" s="50">
        <f>SUM(I2:I19)</f>
        <v>21</v>
      </c>
      <c r="J24" s="50">
        <f>SUM(J5:J19)</f>
        <v>17</v>
      </c>
      <c r="K24" s="50">
        <f>SUM(K5:K21)</f>
        <v>44</v>
      </c>
      <c r="L24" s="50">
        <f aca="true" t="shared" si="4" ref="L24:Z24">SUM(L5:L18)</f>
        <v>20</v>
      </c>
      <c r="M24" s="50">
        <f t="shared" si="4"/>
        <v>38</v>
      </c>
      <c r="N24" s="50">
        <f t="shared" si="4"/>
        <v>18</v>
      </c>
      <c r="O24" s="50">
        <f t="shared" si="4"/>
        <v>29</v>
      </c>
      <c r="P24" s="50">
        <f t="shared" si="4"/>
        <v>0</v>
      </c>
      <c r="Q24" s="50">
        <f t="shared" si="4"/>
        <v>0</v>
      </c>
      <c r="R24" s="50">
        <f t="shared" si="4"/>
        <v>0</v>
      </c>
      <c r="S24" s="50">
        <f t="shared" si="4"/>
        <v>0</v>
      </c>
      <c r="T24" s="50">
        <f t="shared" si="4"/>
        <v>0</v>
      </c>
      <c r="U24" s="50">
        <f t="shared" si="4"/>
        <v>0</v>
      </c>
      <c r="V24" s="50">
        <f t="shared" si="4"/>
        <v>0</v>
      </c>
      <c r="W24" s="50">
        <f t="shared" si="4"/>
        <v>0</v>
      </c>
      <c r="X24" s="50">
        <f t="shared" si="4"/>
        <v>0</v>
      </c>
      <c r="Y24" s="50">
        <f t="shared" si="4"/>
        <v>0</v>
      </c>
      <c r="Z24" s="50">
        <f t="shared" si="4"/>
        <v>0</v>
      </c>
    </row>
    <row r="26" ht="12.75">
      <c r="B26" s="15"/>
    </row>
    <row r="27" ht="12.75">
      <c r="B27" s="15"/>
    </row>
    <row r="28" ht="12.75">
      <c r="B28" s="15"/>
    </row>
  </sheetData>
  <sheetProtection/>
  <conditionalFormatting sqref="A2:Z23">
    <cfRule type="expression" priority="3" dxfId="0" stopIfTrue="1">
      <formula>MOD(ROW(),2)=0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C1" sqref="C1"/>
    </sheetView>
  </sheetViews>
  <sheetFormatPr defaultColWidth="0" defaultRowHeight="12.75"/>
  <cols>
    <col min="1" max="1" width="10.28125" style="15" bestFit="1" customWidth="1"/>
    <col min="2" max="2" width="6.28125" style="16" customWidth="1"/>
    <col min="3" max="3" width="4.7109375" style="16" customWidth="1"/>
    <col min="4" max="4" width="8.421875" style="16" bestFit="1" customWidth="1"/>
    <col min="5" max="5" width="4.57421875" style="16" customWidth="1"/>
    <col min="6" max="6" width="1.8515625" style="16" customWidth="1"/>
    <col min="7" max="26" width="3.7109375" style="16" customWidth="1"/>
    <col min="27" max="27" width="11.421875" style="15" hidden="1" customWidth="1"/>
    <col min="28" max="28" width="0" style="15" hidden="1" customWidth="1"/>
    <col min="29" max="29" width="11.421875" style="15" hidden="1" customWidth="1"/>
    <col min="30" max="40" width="0" style="15" hidden="1" customWidth="1"/>
    <col min="41" max="41" width="11.421875" style="15" hidden="1" customWidth="1"/>
    <col min="42" max="42" width="0" style="15" hidden="1" customWidth="1"/>
    <col min="43" max="43" width="11.421875" style="15" hidden="1" customWidth="1"/>
    <col min="44" max="44" width="0" style="15" hidden="1" customWidth="1"/>
    <col min="45" max="45" width="11.421875" style="15" hidden="1" customWidth="1"/>
    <col min="46" max="16384" width="0" style="15" hidden="1" customWidth="1"/>
  </cols>
  <sheetData>
    <row r="1" spans="1:26" s="48" customFormat="1" ht="81.75">
      <c r="A1" s="46"/>
      <c r="B1" s="47" t="s">
        <v>364</v>
      </c>
      <c r="C1" s="47" t="s">
        <v>24</v>
      </c>
      <c r="D1" s="47" t="s">
        <v>365</v>
      </c>
      <c r="E1" s="47" t="s">
        <v>26</v>
      </c>
      <c r="F1" s="47"/>
      <c r="G1" s="47">
        <v>15</v>
      </c>
      <c r="H1" s="47">
        <f aca="true" t="shared" si="0" ref="H1:Z1">G1+1</f>
        <v>16</v>
      </c>
      <c r="I1" s="47">
        <f t="shared" si="0"/>
        <v>17</v>
      </c>
      <c r="J1" s="47">
        <f t="shared" si="0"/>
        <v>18</v>
      </c>
      <c r="K1" s="47">
        <f t="shared" si="0"/>
        <v>19</v>
      </c>
      <c r="L1" s="47">
        <f t="shared" si="0"/>
        <v>20</v>
      </c>
      <c r="M1" s="47">
        <f t="shared" si="0"/>
        <v>21</v>
      </c>
      <c r="N1" s="47">
        <f t="shared" si="0"/>
        <v>22</v>
      </c>
      <c r="O1" s="47">
        <f t="shared" si="0"/>
        <v>23</v>
      </c>
      <c r="P1" s="47">
        <f t="shared" si="0"/>
        <v>24</v>
      </c>
      <c r="Q1" s="47">
        <f t="shared" si="0"/>
        <v>25</v>
      </c>
      <c r="R1" s="47">
        <f t="shared" si="0"/>
        <v>26</v>
      </c>
      <c r="S1" s="47">
        <f t="shared" si="0"/>
        <v>27</v>
      </c>
      <c r="T1" s="47">
        <f t="shared" si="0"/>
        <v>28</v>
      </c>
      <c r="U1" s="47">
        <f t="shared" si="0"/>
        <v>29</v>
      </c>
      <c r="V1" s="47">
        <f t="shared" si="0"/>
        <v>30</v>
      </c>
      <c r="W1" s="47">
        <f t="shared" si="0"/>
        <v>31</v>
      </c>
      <c r="X1" s="47">
        <f t="shared" si="0"/>
        <v>32</v>
      </c>
      <c r="Y1" s="47">
        <f t="shared" si="0"/>
        <v>33</v>
      </c>
      <c r="Z1" s="47">
        <f t="shared" si="0"/>
        <v>34</v>
      </c>
    </row>
    <row r="2" spans="1:26" s="44" customFormat="1" ht="16.5">
      <c r="A2" s="53" t="s">
        <v>275</v>
      </c>
      <c r="B2" s="54">
        <f aca="true" t="shared" si="1" ref="B2:B23">SUM(G2:Z2)</f>
        <v>9</v>
      </c>
      <c r="C2" s="55">
        <f>Assists!C2</f>
        <v>6</v>
      </c>
      <c r="D2" s="56">
        <f>B2/C2</f>
        <v>1.5</v>
      </c>
      <c r="E2" s="55">
        <f aca="true" t="shared" si="2" ref="E2:E23">COUNT(G2:Z2)</f>
        <v>2</v>
      </c>
      <c r="F2" s="55"/>
      <c r="G2" s="55">
        <f>Tore!W2+Assists!G2</f>
        <v>1</v>
      </c>
      <c r="H2" s="55"/>
      <c r="I2" s="55"/>
      <c r="J2" s="55"/>
      <c r="K2" s="55"/>
      <c r="L2" s="55"/>
      <c r="M2" s="55"/>
      <c r="N2" s="55">
        <f>Tore!AD2+Assists!N2</f>
        <v>8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44" customFormat="1" ht="16.5">
      <c r="A3" s="53" t="s">
        <v>80</v>
      </c>
      <c r="B3" s="54">
        <f>SUM(G3:Z3)</f>
        <v>22</v>
      </c>
      <c r="C3" s="55">
        <f>Assists!C3</f>
        <v>5</v>
      </c>
      <c r="D3" s="56">
        <f>B3/C3</f>
        <v>4.4</v>
      </c>
      <c r="E3" s="55">
        <f>COUNT(G3:Z3)</f>
        <v>1</v>
      </c>
      <c r="F3" s="55"/>
      <c r="G3" s="55"/>
      <c r="H3" s="55"/>
      <c r="I3" s="55"/>
      <c r="J3" s="55"/>
      <c r="K3" s="55"/>
      <c r="L3" s="55"/>
      <c r="M3" s="55"/>
      <c r="N3" s="55"/>
      <c r="O3" s="55">
        <f>Tore!AE4+Assists!O3</f>
        <v>22</v>
      </c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s="44" customFormat="1" ht="16.5">
      <c r="A4" s="53" t="s">
        <v>343</v>
      </c>
      <c r="B4" s="54">
        <f>SUM(G4:Z4)</f>
        <v>4</v>
      </c>
      <c r="C4" s="55">
        <f>Assists!C4</f>
        <v>5</v>
      </c>
      <c r="D4" s="56">
        <f>B4/C4</f>
        <v>0.8</v>
      </c>
      <c r="E4" s="55">
        <f>COUNT(G4:Z4)</f>
        <v>1</v>
      </c>
      <c r="F4" s="55"/>
      <c r="G4" s="55"/>
      <c r="H4" s="55"/>
      <c r="I4" s="55"/>
      <c r="J4" s="55"/>
      <c r="K4" s="55"/>
      <c r="L4" s="55"/>
      <c r="M4" s="55"/>
      <c r="N4" s="55"/>
      <c r="O4" s="55">
        <f>Tore!AE5+Assists!O4</f>
        <v>4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44" customFormat="1" ht="16.5">
      <c r="A5" s="53" t="s">
        <v>283</v>
      </c>
      <c r="B5" s="54">
        <f t="shared" si="1"/>
        <v>82</v>
      </c>
      <c r="C5" s="55">
        <f>Assists!C5</f>
        <v>25</v>
      </c>
      <c r="D5" s="56">
        <f>B5/C5</f>
        <v>3.28</v>
      </c>
      <c r="E5" s="55">
        <f t="shared" si="2"/>
        <v>7</v>
      </c>
      <c r="F5" s="55"/>
      <c r="G5" s="55">
        <f>Tore!W6+Assists!G5</f>
        <v>12</v>
      </c>
      <c r="H5" s="55"/>
      <c r="I5" s="55">
        <f>Tore!Y6+Assists!I5</f>
        <v>5</v>
      </c>
      <c r="J5" s="55">
        <f>Tore!Z6+Assists!J5</f>
        <v>11</v>
      </c>
      <c r="K5" s="55"/>
      <c r="L5" s="55">
        <f>Tore!AB6+Assists!L5</f>
        <v>8</v>
      </c>
      <c r="M5" s="55">
        <f>Tore!AC6+Assists!M5</f>
        <v>19</v>
      </c>
      <c r="N5" s="55">
        <f>Tore!AD6+Assists!N5</f>
        <v>15</v>
      </c>
      <c r="O5" s="55">
        <f>Tore!AE6+Assists!O5</f>
        <v>12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s="44" customFormat="1" ht="16.5">
      <c r="A6" s="53" t="s">
        <v>142</v>
      </c>
      <c r="B6" s="54">
        <f t="shared" si="1"/>
        <v>68</v>
      </c>
      <c r="C6" s="55">
        <f>Assists!C6</f>
        <v>18</v>
      </c>
      <c r="D6" s="56">
        <f>B6/C6</f>
        <v>3.7777777777777777</v>
      </c>
      <c r="E6" s="55">
        <f t="shared" si="2"/>
        <v>4</v>
      </c>
      <c r="F6" s="55"/>
      <c r="G6" s="55">
        <f>Tore!W7+Assists!G6</f>
        <v>11</v>
      </c>
      <c r="H6" s="55">
        <f>Tore!X7+Assists!H6</f>
        <v>21</v>
      </c>
      <c r="I6" s="55"/>
      <c r="J6" s="55"/>
      <c r="K6" s="55">
        <f>Tore!AA7+Assists!K6</f>
        <v>19</v>
      </c>
      <c r="L6" s="55"/>
      <c r="M6" s="55"/>
      <c r="N6" s="55"/>
      <c r="O6" s="55">
        <f>Tore!AE7+Assists!O6</f>
        <v>17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44" customFormat="1" ht="16.5">
      <c r="A7" s="53" t="s">
        <v>429</v>
      </c>
      <c r="B7" s="54">
        <f>SUM(G7:Z7)</f>
        <v>9</v>
      </c>
      <c r="C7" s="55">
        <f>Assists!C7</f>
        <v>3</v>
      </c>
      <c r="D7" s="56">
        <f>B7/C7</f>
        <v>3</v>
      </c>
      <c r="E7" s="55">
        <f>COUNT(G7:Z7)</f>
        <v>1</v>
      </c>
      <c r="F7" s="55"/>
      <c r="G7" s="55"/>
      <c r="H7" s="55"/>
      <c r="I7" s="55"/>
      <c r="J7" s="55"/>
      <c r="K7" s="55"/>
      <c r="L7" s="55"/>
      <c r="M7" s="55"/>
      <c r="N7" s="55">
        <f>Tore!AD11+Assists!N7</f>
        <v>9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44" customFormat="1" ht="16.5">
      <c r="A8" s="53" t="s">
        <v>73</v>
      </c>
      <c r="B8" s="54">
        <f t="shared" si="1"/>
        <v>5</v>
      </c>
      <c r="C8" s="55">
        <f>Assists!C8</f>
        <v>6</v>
      </c>
      <c r="D8" s="56">
        <f aca="true" t="shared" si="3" ref="D8:D23">B8/C8</f>
        <v>0.8333333333333334</v>
      </c>
      <c r="E8" s="55">
        <f t="shared" si="2"/>
        <v>1</v>
      </c>
      <c r="F8" s="55"/>
      <c r="G8" s="55">
        <f>Tore!W12+Assists!G8</f>
        <v>5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44" customFormat="1" ht="16.5">
      <c r="A9" s="53" t="s">
        <v>95</v>
      </c>
      <c r="B9" s="54">
        <f t="shared" si="1"/>
        <v>10</v>
      </c>
      <c r="C9" s="55">
        <f>Assists!C9</f>
        <v>14</v>
      </c>
      <c r="D9" s="56">
        <f>B9/C9</f>
        <v>0.7142857142857143</v>
      </c>
      <c r="E9" s="55">
        <f t="shared" si="2"/>
        <v>5</v>
      </c>
      <c r="F9" s="55"/>
      <c r="G9" s="55">
        <f>Tore!W13+Assists!G9</f>
        <v>0</v>
      </c>
      <c r="H9" s="55">
        <f>Tore!X13+Assists!H9</f>
        <v>3</v>
      </c>
      <c r="I9" s="55">
        <f>Tore!Y13+Assists!I9</f>
        <v>0</v>
      </c>
      <c r="J9" s="55"/>
      <c r="K9" s="55"/>
      <c r="L9" s="55"/>
      <c r="M9" s="55">
        <f>Tore!AC13+Assists!M9</f>
        <v>6</v>
      </c>
      <c r="N9" s="55">
        <f>Tore!AD13+Assists!N9</f>
        <v>1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44" customFormat="1" ht="16.5">
      <c r="A10" s="53" t="s">
        <v>88</v>
      </c>
      <c r="B10" s="54">
        <f t="shared" si="1"/>
        <v>79</v>
      </c>
      <c r="C10" s="55">
        <f>Assists!C10</f>
        <v>21</v>
      </c>
      <c r="D10" s="56">
        <f t="shared" si="3"/>
        <v>3.761904761904762</v>
      </c>
      <c r="E10" s="55">
        <f t="shared" si="2"/>
        <v>6</v>
      </c>
      <c r="F10" s="55"/>
      <c r="G10" s="55">
        <f>Tore!W18+Assists!G10</f>
        <v>8</v>
      </c>
      <c r="H10" s="55">
        <f>Tore!X18+Assists!H10</f>
        <v>13</v>
      </c>
      <c r="I10" s="55">
        <f>Tore!Y18+Assists!I10</f>
        <v>13</v>
      </c>
      <c r="J10" s="55"/>
      <c r="K10" s="55">
        <f>Tore!AA18+Assists!K10</f>
        <v>15</v>
      </c>
      <c r="L10" s="55">
        <f>Tore!AB18+Assists!L10</f>
        <v>12</v>
      </c>
      <c r="M10" s="55">
        <f>Tore!AC18+Assists!M10</f>
        <v>18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s="44" customFormat="1" ht="16.5">
      <c r="A11" s="53" t="s">
        <v>86</v>
      </c>
      <c r="B11" s="54">
        <f>SUM(G11:Z11)</f>
        <v>6</v>
      </c>
      <c r="C11" s="55">
        <f>Assists!C11</f>
        <v>4</v>
      </c>
      <c r="D11" s="56">
        <f>B11/C11</f>
        <v>1.5</v>
      </c>
      <c r="E11" s="55">
        <f>COUNT(G11:Z11)</f>
        <v>1</v>
      </c>
      <c r="F11" s="55"/>
      <c r="G11" s="55"/>
      <c r="H11" s="55"/>
      <c r="I11" s="55"/>
      <c r="J11" s="55"/>
      <c r="K11" s="55"/>
      <c r="L11" s="55"/>
      <c r="M11" s="55"/>
      <c r="N11" s="55"/>
      <c r="O11" s="55">
        <f>Tore!AE19+Assists!O11</f>
        <v>6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s="44" customFormat="1" ht="16.5">
      <c r="A12" s="53" t="s">
        <v>92</v>
      </c>
      <c r="B12" s="54">
        <f t="shared" si="1"/>
        <v>29</v>
      </c>
      <c r="C12" s="55">
        <f>Assists!C12</f>
        <v>16</v>
      </c>
      <c r="D12" s="56">
        <f t="shared" si="3"/>
        <v>1.8125</v>
      </c>
      <c r="E12" s="55">
        <f t="shared" si="2"/>
        <v>5</v>
      </c>
      <c r="F12" s="55"/>
      <c r="G12" s="55">
        <f>Tore!W20+Assists!G12</f>
        <v>6</v>
      </c>
      <c r="H12" s="55">
        <f>Tore!X20+Assists!H12</f>
        <v>5</v>
      </c>
      <c r="I12" s="55">
        <f>Tore!Y20+Assists!I12</f>
        <v>5</v>
      </c>
      <c r="J12" s="55">
        <f>Tore!Z20+Assists!J12</f>
        <v>2</v>
      </c>
      <c r="K12" s="55"/>
      <c r="L12" s="55">
        <f>Tore!AB20+Assists!L12</f>
        <v>11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s="44" customFormat="1" ht="16.5">
      <c r="A13" s="53" t="s">
        <v>85</v>
      </c>
      <c r="B13" s="54">
        <f t="shared" si="1"/>
        <v>50</v>
      </c>
      <c r="C13" s="55">
        <f>Assists!C13</f>
        <v>16</v>
      </c>
      <c r="D13" s="56">
        <f t="shared" si="3"/>
        <v>3.125</v>
      </c>
      <c r="E13" s="55">
        <f t="shared" si="2"/>
        <v>5</v>
      </c>
      <c r="F13" s="55"/>
      <c r="G13" s="55">
        <f>Tore!W21+Assists!G13</f>
        <v>8</v>
      </c>
      <c r="H13" s="55">
        <f>Tore!X21+Assists!H13</f>
        <v>17</v>
      </c>
      <c r="I13" s="55">
        <f>Tore!Y21+Assists!I13</f>
        <v>11</v>
      </c>
      <c r="J13" s="55"/>
      <c r="K13" s="55"/>
      <c r="L13" s="55"/>
      <c r="M13" s="55">
        <f>Tore!AC21+Assists!M13</f>
        <v>9</v>
      </c>
      <c r="N13" s="55">
        <f>Tore!AD21+Assists!N13</f>
        <v>5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s="44" customFormat="1" ht="16.5">
      <c r="A14" s="53" t="s">
        <v>393</v>
      </c>
      <c r="B14" s="54">
        <f>SUM(G14:Z14)</f>
        <v>16</v>
      </c>
      <c r="C14" s="55">
        <f>Assists!C14</f>
        <v>8</v>
      </c>
      <c r="D14" s="56">
        <f>B14/C14</f>
        <v>2</v>
      </c>
      <c r="E14" s="55">
        <f>COUNT(G14:Z14)</f>
        <v>2</v>
      </c>
      <c r="F14" s="55"/>
      <c r="G14" s="55"/>
      <c r="H14" s="55"/>
      <c r="I14" s="55"/>
      <c r="J14" s="55">
        <f>Tore!Z22+Assists!J14</f>
        <v>9</v>
      </c>
      <c r="K14" s="55"/>
      <c r="L14" s="55"/>
      <c r="M14" s="55"/>
      <c r="N14" s="55"/>
      <c r="O14" s="55">
        <f>Tore!AE22+Assists!O14</f>
        <v>7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s="44" customFormat="1" ht="16.5">
      <c r="A15" s="53" t="s">
        <v>72</v>
      </c>
      <c r="B15" s="54">
        <f t="shared" si="1"/>
        <v>130</v>
      </c>
      <c r="C15" s="55">
        <f>Assists!C15</f>
        <v>32</v>
      </c>
      <c r="D15" s="56">
        <f t="shared" si="3"/>
        <v>4.0625</v>
      </c>
      <c r="E15" s="55">
        <f t="shared" si="2"/>
        <v>9</v>
      </c>
      <c r="F15" s="55"/>
      <c r="G15" s="55">
        <f>Tore!W23+Assists!G15</f>
        <v>12</v>
      </c>
      <c r="H15" s="55">
        <f>Tore!X23+Assists!H15</f>
        <v>17</v>
      </c>
      <c r="I15" s="55">
        <f>Tore!Y23+Assists!I15</f>
        <v>13</v>
      </c>
      <c r="J15" s="55">
        <f>Tore!Z23+Assists!J15</f>
        <v>11</v>
      </c>
      <c r="K15" s="55">
        <f>Tore!AA23+Assists!K15</f>
        <v>19</v>
      </c>
      <c r="L15" s="55">
        <f>Tore!AB23+Assists!L15</f>
        <v>12</v>
      </c>
      <c r="M15" s="55">
        <f>Tore!AC23+Assists!M15</f>
        <v>17</v>
      </c>
      <c r="N15" s="55">
        <f>Tore!AD23+Assists!N15</f>
        <v>15</v>
      </c>
      <c r="O15" s="55">
        <f>Tore!AE23+Assists!O15</f>
        <v>14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s="44" customFormat="1" ht="16.5">
      <c r="A16" s="53" t="s">
        <v>71</v>
      </c>
      <c r="B16" s="54">
        <f t="shared" si="1"/>
        <v>88</v>
      </c>
      <c r="C16" s="55">
        <f>Assists!C16</f>
        <v>28</v>
      </c>
      <c r="D16" s="56">
        <f t="shared" si="3"/>
        <v>3.142857142857143</v>
      </c>
      <c r="E16" s="55">
        <f t="shared" si="2"/>
        <v>8</v>
      </c>
      <c r="F16" s="55"/>
      <c r="G16" s="55">
        <f>Tore!W24+Assists!G16</f>
        <v>9</v>
      </c>
      <c r="H16" s="55">
        <f>Tore!X24+Assists!H16</f>
        <v>10</v>
      </c>
      <c r="I16" s="55"/>
      <c r="J16" s="55">
        <f>Tore!Z24+Assists!J16</f>
        <v>5</v>
      </c>
      <c r="K16" s="55">
        <f>Tore!AA24+Assists!K16</f>
        <v>22</v>
      </c>
      <c r="L16" s="55">
        <f>Tore!AB24+Assists!L16</f>
        <v>11</v>
      </c>
      <c r="M16" s="55">
        <f>Tore!AC24+Assists!M16</f>
        <v>10</v>
      </c>
      <c r="N16" s="55">
        <f>Tore!AD24+Assists!N16</f>
        <v>15</v>
      </c>
      <c r="O16" s="55">
        <f>Tore!AE24+Assists!O16</f>
        <v>6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44" customFormat="1" ht="16.5">
      <c r="A17" s="57" t="s">
        <v>403</v>
      </c>
      <c r="B17" s="54">
        <f>SUM(G17:Z17)</f>
        <v>16</v>
      </c>
      <c r="C17" s="55">
        <f>Assists!C17</f>
        <v>9</v>
      </c>
      <c r="D17" s="56">
        <f>B17/C17</f>
        <v>1.7777777777777777</v>
      </c>
      <c r="E17" s="55">
        <f>COUNT(G17:Z17)</f>
        <v>3</v>
      </c>
      <c r="F17" s="59"/>
      <c r="G17" s="59"/>
      <c r="H17" s="59"/>
      <c r="I17" s="59"/>
      <c r="J17" s="59"/>
      <c r="K17" s="55">
        <f>Tore!AA25+Assists!K17</f>
        <v>8</v>
      </c>
      <c r="L17" s="55">
        <f>Tore!AB25+Assists!L17</f>
        <v>5</v>
      </c>
      <c r="M17" s="59"/>
      <c r="N17" s="55">
        <f>Tore!AD25+Assists!N17</f>
        <v>3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44" customFormat="1" ht="16.5">
      <c r="A18" s="57" t="s">
        <v>194</v>
      </c>
      <c r="B18" s="58">
        <f t="shared" si="1"/>
        <v>81</v>
      </c>
      <c r="C18" s="59">
        <f>Assists!C18</f>
        <v>23</v>
      </c>
      <c r="D18" s="60">
        <f>B18/C18</f>
        <v>3.5217391304347827</v>
      </c>
      <c r="E18" s="59">
        <f t="shared" si="2"/>
        <v>6</v>
      </c>
      <c r="F18" s="59"/>
      <c r="G18" s="59">
        <f>Tore!W26+Assists!G18</f>
        <v>14</v>
      </c>
      <c r="H18" s="59"/>
      <c r="I18" s="59"/>
      <c r="J18" s="59">
        <f>Tore!Z26+Assists!J18</f>
        <v>14</v>
      </c>
      <c r="K18" s="59">
        <f>Tore!AA26+Assists!K18</f>
        <v>15</v>
      </c>
      <c r="L18" s="59">
        <f>Tore!AB26+Assists!L18</f>
        <v>9</v>
      </c>
      <c r="M18" s="59">
        <f>Tore!AC26+Assists!M18</f>
        <v>19</v>
      </c>
      <c r="N18" s="59"/>
      <c r="O18" s="55">
        <f>Tore!AE26+Assists!O18</f>
        <v>10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140" customFormat="1" ht="17.25" thickBot="1">
      <c r="A19" s="57" t="s">
        <v>96</v>
      </c>
      <c r="B19" s="58">
        <f>SUM(G19:Z19)</f>
        <v>22</v>
      </c>
      <c r="C19" s="59">
        <f>Assists!C19</f>
        <v>6</v>
      </c>
      <c r="D19" s="60">
        <f>B19/C19</f>
        <v>3.6666666666666665</v>
      </c>
      <c r="E19" s="59">
        <f>COUNT(G19:Z19)</f>
        <v>3</v>
      </c>
      <c r="F19" s="59"/>
      <c r="G19" s="59"/>
      <c r="H19" s="59"/>
      <c r="I19" s="59">
        <f>Tore!Y27+Assists!I19</f>
        <v>9</v>
      </c>
      <c r="J19" s="59">
        <f>Tore!Z27+Assists!J19</f>
        <v>7</v>
      </c>
      <c r="K19" s="59">
        <f>Tore!AA27+Assists!K19</f>
        <v>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s="143" customFormat="1" ht="18" thickBot="1" thickTop="1">
      <c r="A20" s="136" t="s">
        <v>216</v>
      </c>
      <c r="B20" s="137">
        <f>SUM(G20:Z20)</f>
        <v>5</v>
      </c>
      <c r="C20" s="138">
        <f>Assists!C20</f>
        <v>3</v>
      </c>
      <c r="D20" s="139">
        <f>B20/C20</f>
        <v>1.6666666666666667</v>
      </c>
      <c r="E20" s="138">
        <f>COUNT(G20:Z20)</f>
        <v>1</v>
      </c>
      <c r="F20" s="138"/>
      <c r="G20" s="138"/>
      <c r="H20" s="138"/>
      <c r="I20" s="138"/>
      <c r="J20" s="138"/>
      <c r="K20" s="138"/>
      <c r="L20" s="138"/>
      <c r="M20" s="138"/>
      <c r="N20" s="55">
        <f>Tore!AD29+Assists!N20</f>
        <v>5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s="45" customFormat="1" ht="17.25" thickTop="1">
      <c r="A21" s="61" t="s">
        <v>68</v>
      </c>
      <c r="B21" s="134">
        <f t="shared" si="1"/>
        <v>67</v>
      </c>
      <c r="C21" s="62">
        <f>Assists!C21</f>
        <v>9</v>
      </c>
      <c r="D21" s="68">
        <f t="shared" si="3"/>
        <v>7.444444444444445</v>
      </c>
      <c r="E21" s="67">
        <f t="shared" si="2"/>
        <v>2</v>
      </c>
      <c r="F21" s="67"/>
      <c r="G21" s="62">
        <f>Tore!W30+Assists!G21</f>
        <v>26</v>
      </c>
      <c r="H21" s="62"/>
      <c r="I21" s="62"/>
      <c r="J21" s="62"/>
      <c r="K21" s="62">
        <f>Tore!AA30+Assists!K21</f>
        <v>41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s="44" customFormat="1" ht="16.5">
      <c r="A22" s="63" t="s">
        <v>68</v>
      </c>
      <c r="B22" s="58">
        <f t="shared" si="1"/>
        <v>278</v>
      </c>
      <c r="C22" s="55">
        <f>Assists!C22</f>
        <v>29</v>
      </c>
      <c r="D22" s="60">
        <f t="shared" si="3"/>
        <v>9.586206896551724</v>
      </c>
      <c r="E22" s="59">
        <f t="shared" si="2"/>
        <v>8</v>
      </c>
      <c r="F22" s="59"/>
      <c r="G22" s="55">
        <f>Tore!W31+Assists!G22</f>
        <v>16</v>
      </c>
      <c r="H22" s="55">
        <f>Tore!X31+Assists!H22</f>
        <v>44</v>
      </c>
      <c r="I22" s="55">
        <f>Tore!Y31+Assists!I22</f>
        <v>27</v>
      </c>
      <c r="J22" s="55">
        <f>Tore!Z31+Assists!J22</f>
        <v>28</v>
      </c>
      <c r="K22" s="65"/>
      <c r="L22" s="55">
        <f>Tore!AB31+Assists!L22</f>
        <v>34</v>
      </c>
      <c r="M22" s="55">
        <f>Tore!AC31+Assists!M22</f>
        <v>44</v>
      </c>
      <c r="N22" s="55">
        <f>Tore!AD31+Assists!N22</f>
        <v>36</v>
      </c>
      <c r="O22" s="55">
        <f>Tore!AE31+Assists!O22</f>
        <v>49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44" customFormat="1" ht="17.25" thickBot="1">
      <c r="A23" s="53" t="s">
        <v>81</v>
      </c>
      <c r="B23" s="58">
        <f t="shared" si="1"/>
        <v>388</v>
      </c>
      <c r="C23" s="55">
        <f>Assists!C23</f>
        <v>34</v>
      </c>
      <c r="D23" s="60">
        <f t="shared" si="3"/>
        <v>11.411764705882353</v>
      </c>
      <c r="E23" s="59">
        <f t="shared" si="2"/>
        <v>9</v>
      </c>
      <c r="F23" s="59"/>
      <c r="G23" s="55">
        <f>Tore!W32+Assists!G23</f>
        <v>47</v>
      </c>
      <c r="H23" s="55">
        <f>Tore!X32+Assists!H23</f>
        <v>54</v>
      </c>
      <c r="I23" s="55">
        <f>Tore!Y32+Assists!I23</f>
        <v>29</v>
      </c>
      <c r="J23" s="55">
        <f>Tore!Z32+Assists!J23</f>
        <v>33</v>
      </c>
      <c r="K23" s="55">
        <f>Tore!AA32+Assists!K23</f>
        <v>49</v>
      </c>
      <c r="L23" s="55">
        <f>Tore!AB32+Assists!L23</f>
        <v>33</v>
      </c>
      <c r="M23" s="55">
        <f>Tore!AC32+Assists!M23</f>
        <v>55</v>
      </c>
      <c r="N23" s="55">
        <f>Tore!AD32+Assists!N23</f>
        <v>40</v>
      </c>
      <c r="O23" s="55">
        <f>Tore!AE32+Assists!O23</f>
        <v>48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52" customFormat="1" ht="13.5" thickTop="1">
      <c r="A24" s="49" t="s">
        <v>93</v>
      </c>
      <c r="B24" s="50">
        <f>SUM(B2:B18)</f>
        <v>704</v>
      </c>
      <c r="C24" s="50">
        <f>SUM(C2:C18)</f>
        <v>239</v>
      </c>
      <c r="D24" s="51">
        <f>B24/C24</f>
        <v>2.9456066945606696</v>
      </c>
      <c r="E24" s="50">
        <f>SUM(E2:E18)</f>
        <v>67</v>
      </c>
      <c r="F24" s="50"/>
      <c r="G24" s="50">
        <f>SUM(G2:G18)</f>
        <v>86</v>
      </c>
      <c r="H24" s="50">
        <f aca="true" t="shared" si="4" ref="H24:Z24">SUM(H5:H18)</f>
        <v>86</v>
      </c>
      <c r="I24" s="50">
        <f t="shared" si="4"/>
        <v>47</v>
      </c>
      <c r="J24" s="50">
        <f t="shared" si="4"/>
        <v>52</v>
      </c>
      <c r="K24" s="50">
        <f t="shared" si="4"/>
        <v>98</v>
      </c>
      <c r="L24" s="50">
        <f t="shared" si="4"/>
        <v>68</v>
      </c>
      <c r="M24" s="50">
        <f t="shared" si="4"/>
        <v>98</v>
      </c>
      <c r="N24" s="50">
        <f t="shared" si="4"/>
        <v>63</v>
      </c>
      <c r="O24" s="50">
        <f t="shared" si="4"/>
        <v>72</v>
      </c>
      <c r="P24" s="50">
        <f t="shared" si="4"/>
        <v>0</v>
      </c>
      <c r="Q24" s="50">
        <f t="shared" si="4"/>
        <v>0</v>
      </c>
      <c r="R24" s="50">
        <f t="shared" si="4"/>
        <v>0</v>
      </c>
      <c r="S24" s="50">
        <f t="shared" si="4"/>
        <v>0</v>
      </c>
      <c r="T24" s="50">
        <f t="shared" si="4"/>
        <v>0</v>
      </c>
      <c r="U24" s="50">
        <f t="shared" si="4"/>
        <v>0</v>
      </c>
      <c r="V24" s="50">
        <f t="shared" si="4"/>
        <v>0</v>
      </c>
      <c r="W24" s="50">
        <f t="shared" si="4"/>
        <v>0</v>
      </c>
      <c r="X24" s="50">
        <f t="shared" si="4"/>
        <v>0</v>
      </c>
      <c r="Y24" s="50">
        <f t="shared" si="4"/>
        <v>0</v>
      </c>
      <c r="Z24" s="50">
        <f t="shared" si="4"/>
        <v>0</v>
      </c>
    </row>
    <row r="26" ht="12.75">
      <c r="B26" s="15"/>
    </row>
    <row r="27" ht="12.75">
      <c r="B27" s="15"/>
    </row>
    <row r="28" ht="12.75">
      <c r="B28" s="15"/>
    </row>
  </sheetData>
  <sheetProtection/>
  <conditionalFormatting sqref="A2:Z23">
    <cfRule type="expression" priority="1" dxfId="0" stopIfTrue="1">
      <formula>MOD(ROW(),2)=0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3"/>
  <sheetViews>
    <sheetView zoomScalePageLayoutView="0" workbookViewId="0" topLeftCell="A1">
      <selection activeCell="C30" sqref="C30"/>
    </sheetView>
  </sheetViews>
  <sheetFormatPr defaultColWidth="0" defaultRowHeight="12.75" zeroHeight="1"/>
  <cols>
    <col min="1" max="1" width="11.421875" style="0" customWidth="1"/>
    <col min="2" max="3" width="11.421875" style="4" customWidth="1"/>
    <col min="4" max="4" width="17.421875" style="4" customWidth="1"/>
    <col min="5" max="5" width="15.7109375" style="4" customWidth="1"/>
    <col min="6" max="6" width="20.140625" style="0" customWidth="1"/>
    <col min="7" max="16384" width="0" style="0" hidden="1" customWidth="1"/>
  </cols>
  <sheetData>
    <row r="1" spans="1:6" s="71" customFormat="1" ht="12.75">
      <c r="A1" s="96"/>
      <c r="B1" s="97" t="s">
        <v>24</v>
      </c>
      <c r="C1" s="97" t="s">
        <v>61</v>
      </c>
      <c r="D1" s="97" t="s">
        <v>62</v>
      </c>
      <c r="E1" s="97" t="s">
        <v>33</v>
      </c>
      <c r="F1" s="97" t="s">
        <v>67</v>
      </c>
    </row>
    <row r="2" spans="1:43" s="30" customFormat="1" ht="16.5">
      <c r="A2" s="53" t="s">
        <v>275</v>
      </c>
      <c r="B2" s="54">
        <f>Tore!C2</f>
        <v>30</v>
      </c>
      <c r="C2" s="55">
        <v>2</v>
      </c>
      <c r="D2" s="56">
        <f aca="true" t="shared" si="0" ref="D2:D32">C2/B2</f>
        <v>0.06666666666666667</v>
      </c>
      <c r="E2" s="55"/>
      <c r="F2" s="55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30" customFormat="1" ht="16.5">
      <c r="A3" s="53" t="s">
        <v>28</v>
      </c>
      <c r="B3" s="54">
        <f>Tore!C3</f>
        <v>13</v>
      </c>
      <c r="C3" s="55">
        <v>1</v>
      </c>
      <c r="D3" s="56">
        <f t="shared" si="0"/>
        <v>0.07692307692307693</v>
      </c>
      <c r="E3" s="55"/>
      <c r="F3" s="55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30" customFormat="1" ht="16.5">
      <c r="A4" s="53" t="s">
        <v>80</v>
      </c>
      <c r="B4" s="54">
        <f>Tore!C4</f>
        <v>7</v>
      </c>
      <c r="C4" s="55">
        <v>0</v>
      </c>
      <c r="D4" s="56">
        <f t="shared" si="0"/>
        <v>0</v>
      </c>
      <c r="E4" s="55"/>
      <c r="F4" s="55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30" customFormat="1" ht="16.5">
      <c r="A5" s="53" t="s">
        <v>343</v>
      </c>
      <c r="B5" s="54">
        <f>Tore!C5</f>
        <v>12</v>
      </c>
      <c r="C5" s="55">
        <v>1</v>
      </c>
      <c r="D5" s="56">
        <f t="shared" si="0"/>
        <v>0.08333333333333333</v>
      </c>
      <c r="E5" s="55"/>
      <c r="F5" s="55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30" customFormat="1" ht="16.5">
      <c r="A6" s="53" t="s">
        <v>283</v>
      </c>
      <c r="B6" s="54">
        <f>Tore!C6</f>
        <v>46</v>
      </c>
      <c r="C6" s="55">
        <v>1</v>
      </c>
      <c r="D6" s="56">
        <f t="shared" si="0"/>
        <v>0.021739130434782608</v>
      </c>
      <c r="E6" s="55"/>
      <c r="F6" s="5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30" customFormat="1" ht="16.5">
      <c r="A7" s="53" t="s">
        <v>142</v>
      </c>
      <c r="B7" s="54">
        <f>Tore!C7</f>
        <v>66</v>
      </c>
      <c r="C7" s="55">
        <v>1</v>
      </c>
      <c r="D7" s="56">
        <f t="shared" si="0"/>
        <v>0.015151515151515152</v>
      </c>
      <c r="E7" s="55"/>
      <c r="F7" s="55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30" customFormat="1" ht="16.5">
      <c r="A8" s="53" t="s">
        <v>141</v>
      </c>
      <c r="B8" s="54">
        <f>Tore!C8</f>
        <v>5</v>
      </c>
      <c r="C8" s="55">
        <v>0</v>
      </c>
      <c r="D8" s="56">
        <f t="shared" si="0"/>
        <v>0</v>
      </c>
      <c r="E8" s="55"/>
      <c r="F8" s="55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30" customFormat="1" ht="16.5">
      <c r="A9" s="53" t="s">
        <v>143</v>
      </c>
      <c r="B9" s="54">
        <f>Tore!C9</f>
        <v>5</v>
      </c>
      <c r="C9" s="55">
        <v>4</v>
      </c>
      <c r="D9" s="56">
        <f t="shared" si="0"/>
        <v>0.8</v>
      </c>
      <c r="E9" s="55"/>
      <c r="F9" s="55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30" customFormat="1" ht="16.5">
      <c r="A10" s="53" t="s">
        <v>89</v>
      </c>
      <c r="B10" s="54">
        <f>Tore!C10</f>
        <v>2</v>
      </c>
      <c r="C10" s="55">
        <v>0</v>
      </c>
      <c r="D10" s="56">
        <f t="shared" si="0"/>
        <v>0</v>
      </c>
      <c r="E10" s="55"/>
      <c r="F10" s="5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30" customFormat="1" ht="16.5">
      <c r="A11" s="53" t="s">
        <v>429</v>
      </c>
      <c r="B11" s="54">
        <f>Tore!C11</f>
        <v>3</v>
      </c>
      <c r="C11" s="55">
        <v>0</v>
      </c>
      <c r="D11" s="56">
        <f>C11/B11</f>
        <v>0</v>
      </c>
      <c r="E11" s="55"/>
      <c r="F11" s="5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30" customFormat="1" ht="16.5">
      <c r="A12" s="53" t="s">
        <v>73</v>
      </c>
      <c r="B12" s="54">
        <f>Tore!C12</f>
        <v>11</v>
      </c>
      <c r="C12" s="55">
        <v>3</v>
      </c>
      <c r="D12" s="56">
        <f t="shared" si="0"/>
        <v>0.2727272727272727</v>
      </c>
      <c r="E12" s="55"/>
      <c r="F12" s="5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30" customFormat="1" ht="16.5">
      <c r="A13" s="53" t="s">
        <v>95</v>
      </c>
      <c r="B13" s="54">
        <f>Tore!C13</f>
        <v>59</v>
      </c>
      <c r="C13" s="55">
        <v>4</v>
      </c>
      <c r="D13" s="56">
        <f t="shared" si="0"/>
        <v>0.06779661016949153</v>
      </c>
      <c r="E13" s="55"/>
      <c r="F13" s="55">
        <v>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30" customFormat="1" ht="16.5">
      <c r="A14" s="53" t="s">
        <v>94</v>
      </c>
      <c r="B14" s="54">
        <f>Tore!C14</f>
        <v>2</v>
      </c>
      <c r="C14" s="55">
        <v>0</v>
      </c>
      <c r="D14" s="56">
        <f t="shared" si="0"/>
        <v>0</v>
      </c>
      <c r="E14" s="55"/>
      <c r="F14" s="5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30" customFormat="1" ht="16.5">
      <c r="A15" s="53" t="s">
        <v>144</v>
      </c>
      <c r="B15" s="54">
        <f>Tore!C15</f>
        <v>5</v>
      </c>
      <c r="C15" s="55">
        <v>1</v>
      </c>
      <c r="D15" s="56">
        <f t="shared" si="0"/>
        <v>0.2</v>
      </c>
      <c r="E15" s="55"/>
      <c r="F15" s="55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30" customFormat="1" ht="16.5">
      <c r="A16" s="53" t="s">
        <v>87</v>
      </c>
      <c r="B16" s="54">
        <f>Tore!C16</f>
        <v>42</v>
      </c>
      <c r="C16" s="55">
        <v>4</v>
      </c>
      <c r="D16" s="56">
        <f t="shared" si="0"/>
        <v>0.09523809523809523</v>
      </c>
      <c r="E16" s="55"/>
      <c r="F16" s="5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30" customFormat="1" ht="16.5">
      <c r="A17" s="53" t="s">
        <v>231</v>
      </c>
      <c r="B17" s="54">
        <f>Tore!C17</f>
        <v>11</v>
      </c>
      <c r="C17" s="55">
        <v>2</v>
      </c>
      <c r="D17" s="56">
        <f t="shared" si="0"/>
        <v>0.18181818181818182</v>
      </c>
      <c r="E17" s="55"/>
      <c r="F17" s="55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30" customFormat="1" ht="16.5">
      <c r="A18" s="53" t="s">
        <v>88</v>
      </c>
      <c r="B18" s="54">
        <f>Tore!C18</f>
        <v>75</v>
      </c>
      <c r="C18" s="55">
        <v>17</v>
      </c>
      <c r="D18" s="56">
        <f t="shared" si="0"/>
        <v>0.22666666666666666</v>
      </c>
      <c r="E18" s="55"/>
      <c r="F18" s="55">
        <v>2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0" customFormat="1" ht="16.5">
      <c r="A19" s="53" t="s">
        <v>86</v>
      </c>
      <c r="B19" s="54">
        <f>Tore!C19</f>
        <v>6</v>
      </c>
      <c r="C19" s="55">
        <v>1</v>
      </c>
      <c r="D19" s="56">
        <f t="shared" si="0"/>
        <v>0.16666666666666666</v>
      </c>
      <c r="E19" s="55"/>
      <c r="F19" s="5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0" customFormat="1" ht="16.5">
      <c r="A20" s="53" t="s">
        <v>92</v>
      </c>
      <c r="B20" s="54">
        <f>Tore!C20</f>
        <v>51</v>
      </c>
      <c r="C20" s="55">
        <v>10</v>
      </c>
      <c r="D20" s="56">
        <f t="shared" si="0"/>
        <v>0.19607843137254902</v>
      </c>
      <c r="E20" s="55"/>
      <c r="F20" s="5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0" customFormat="1" ht="16.5">
      <c r="A21" s="53" t="s">
        <v>85</v>
      </c>
      <c r="B21" s="54">
        <f>Tore!C21</f>
        <v>74</v>
      </c>
      <c r="C21" s="55">
        <v>15</v>
      </c>
      <c r="D21" s="56">
        <f t="shared" si="0"/>
        <v>0.20270270270270271</v>
      </c>
      <c r="E21" s="55"/>
      <c r="F21" s="55">
        <v>3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ht="16.5">
      <c r="A22" s="53" t="s">
        <v>72</v>
      </c>
      <c r="B22" s="54">
        <f>Tore!C23</f>
        <v>86</v>
      </c>
      <c r="C22" s="55">
        <v>14</v>
      </c>
      <c r="D22" s="56">
        <f t="shared" si="0"/>
        <v>0.16279069767441862</v>
      </c>
      <c r="E22" s="55"/>
      <c r="F22" s="55">
        <v>3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30" customFormat="1" ht="16.5">
      <c r="A23" s="53" t="s">
        <v>71</v>
      </c>
      <c r="B23" s="54">
        <f>Tore!C24</f>
        <v>83</v>
      </c>
      <c r="C23" s="55">
        <v>22</v>
      </c>
      <c r="D23" s="56">
        <f t="shared" si="0"/>
        <v>0.26506024096385544</v>
      </c>
      <c r="E23" s="55"/>
      <c r="F23" s="55">
        <v>3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0" customFormat="1" ht="16.5">
      <c r="A24" s="53" t="s">
        <v>403</v>
      </c>
      <c r="B24" s="54">
        <f>Tore!C25</f>
        <v>9</v>
      </c>
      <c r="C24" s="55">
        <v>0</v>
      </c>
      <c r="D24" s="56">
        <f>C24/B24</f>
        <v>0</v>
      </c>
      <c r="E24" s="55"/>
      <c r="F24" s="5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0" customFormat="1" ht="16.5">
      <c r="A25" s="53" t="s">
        <v>194</v>
      </c>
      <c r="B25" s="54">
        <f>Tore!C26</f>
        <v>63</v>
      </c>
      <c r="C25" s="55">
        <v>2</v>
      </c>
      <c r="D25" s="56">
        <f t="shared" si="0"/>
        <v>0.031746031746031744</v>
      </c>
      <c r="E25" s="55"/>
      <c r="F25" s="5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0" customFormat="1" ht="16.5">
      <c r="A26" s="53" t="s">
        <v>96</v>
      </c>
      <c r="B26" s="54">
        <f>Tore!C27</f>
        <v>31</v>
      </c>
      <c r="C26" s="55">
        <v>3</v>
      </c>
      <c r="D26" s="56">
        <f t="shared" si="0"/>
        <v>0.0967741935483871</v>
      </c>
      <c r="E26" s="55"/>
      <c r="F26" s="5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0" customFormat="1" ht="16.5">
      <c r="A27" s="53" t="s">
        <v>258</v>
      </c>
      <c r="B27" s="54">
        <f>Tore!C28</f>
        <v>22</v>
      </c>
      <c r="C27" s="55">
        <v>0</v>
      </c>
      <c r="D27" s="56">
        <f t="shared" si="0"/>
        <v>0</v>
      </c>
      <c r="E27" s="55"/>
      <c r="F27" s="55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0" customFormat="1" ht="17.25" thickBot="1">
      <c r="A28" s="53" t="s">
        <v>216</v>
      </c>
      <c r="B28" s="130">
        <f>Tore!C29</f>
        <v>25</v>
      </c>
      <c r="C28" s="55">
        <v>15</v>
      </c>
      <c r="D28" s="56">
        <f t="shared" si="0"/>
        <v>0.6</v>
      </c>
      <c r="E28" s="55"/>
      <c r="F28" s="55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1" customFormat="1" ht="17.25" thickTop="1">
      <c r="A29" s="82" t="s">
        <v>68</v>
      </c>
      <c r="B29" s="64">
        <f>Tore!C30</f>
        <v>53</v>
      </c>
      <c r="C29" s="67">
        <v>25</v>
      </c>
      <c r="D29" s="68">
        <f t="shared" si="0"/>
        <v>0.4716981132075472</v>
      </c>
      <c r="E29" s="67"/>
      <c r="F29" s="67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s="103" customFormat="1" ht="16.5">
      <c r="A30" s="84" t="s">
        <v>68</v>
      </c>
      <c r="B30" s="54">
        <f>Tore!C31</f>
        <v>83</v>
      </c>
      <c r="C30" s="55">
        <v>42</v>
      </c>
      <c r="D30" s="56">
        <f t="shared" si="0"/>
        <v>0.5060240963855421</v>
      </c>
      <c r="E30" s="55"/>
      <c r="F30" s="55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</row>
    <row r="31" spans="1:43" s="81" customFormat="1" ht="16.5">
      <c r="A31" s="79" t="s">
        <v>81</v>
      </c>
      <c r="B31" s="54">
        <f>Tore!C32</f>
        <v>96</v>
      </c>
      <c r="C31" s="65">
        <v>47</v>
      </c>
      <c r="D31" s="66">
        <f t="shared" si="0"/>
        <v>0.4895833333333333</v>
      </c>
      <c r="E31" s="65"/>
      <c r="F31" s="65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</row>
    <row r="32" spans="1:6" s="71" customFormat="1" ht="12.75">
      <c r="A32" s="98" t="s">
        <v>29</v>
      </c>
      <c r="B32" s="99">
        <f>Tore!C33</f>
        <v>852</v>
      </c>
      <c r="C32" s="100">
        <f>SUM(C3:C28)</f>
        <v>121</v>
      </c>
      <c r="D32" s="101">
        <f t="shared" si="0"/>
        <v>0.142018779342723</v>
      </c>
      <c r="E32" s="101">
        <f>SUM(E3:E28)</f>
        <v>0</v>
      </c>
      <c r="F32" s="101">
        <f>SUM(F3:F28)</f>
        <v>12</v>
      </c>
    </row>
    <row r="33" spans="1:9" ht="12.75" hidden="1">
      <c r="A33" s="148"/>
      <c r="B33" s="148"/>
      <c r="C33" s="148"/>
      <c r="D33" s="148"/>
      <c r="E33" s="148"/>
      <c r="F33" s="148"/>
      <c r="G33" s="148"/>
      <c r="H33" s="148"/>
      <c r="I33" s="148"/>
    </row>
    <row r="34" spans="1:9" ht="12.75" hidden="1">
      <c r="A34" s="148"/>
      <c r="B34" s="148"/>
      <c r="C34" s="148"/>
      <c r="D34" s="148"/>
      <c r="E34" s="148"/>
      <c r="F34" s="148"/>
      <c r="G34" s="148"/>
      <c r="H34" s="148"/>
      <c r="I34" s="148"/>
    </row>
    <row r="35" spans="1:9" ht="12.75" hidden="1">
      <c r="A35" s="148"/>
      <c r="B35" s="148"/>
      <c r="C35" s="148"/>
      <c r="D35" s="148"/>
      <c r="E35" s="148"/>
      <c r="F35" s="148"/>
      <c r="G35" s="148"/>
      <c r="H35" s="148"/>
      <c r="I35" s="148"/>
    </row>
    <row r="36" spans="1:9" ht="12.75" hidden="1">
      <c r="A36" s="148"/>
      <c r="B36" s="148"/>
      <c r="C36" s="148"/>
      <c r="D36" s="148"/>
      <c r="E36" s="148"/>
      <c r="F36" s="148"/>
      <c r="G36" s="148"/>
      <c r="H36" s="148"/>
      <c r="I36" s="148"/>
    </row>
    <row r="37" spans="1:9" ht="12.75" hidden="1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9" ht="12.75" hidden="1">
      <c r="A38" s="148"/>
      <c r="B38" s="148"/>
      <c r="C38" s="148"/>
      <c r="D38" s="148"/>
      <c r="E38" s="148"/>
      <c r="F38" s="148"/>
      <c r="G38" s="148"/>
      <c r="H38" s="148"/>
      <c r="I38" s="148"/>
    </row>
    <row r="39" spans="1:9" ht="12.75" hidden="1">
      <c r="A39" s="148"/>
      <c r="B39" s="148"/>
      <c r="C39" s="148"/>
      <c r="D39" s="148"/>
      <c r="E39" s="148"/>
      <c r="F39" s="148"/>
      <c r="G39" s="148"/>
      <c r="H39" s="148"/>
      <c r="I39" s="148"/>
    </row>
    <row r="40" spans="1:9" ht="12.75" hidden="1">
      <c r="A40" s="148"/>
      <c r="B40" s="148"/>
      <c r="C40" s="148"/>
      <c r="D40" s="148"/>
      <c r="E40" s="148"/>
      <c r="F40" s="148"/>
      <c r="G40" s="148"/>
      <c r="H40" s="148"/>
      <c r="I40" s="148"/>
    </row>
    <row r="41" spans="1:9" ht="12.75" hidden="1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2.75" hidden="1">
      <c r="A42" s="148"/>
      <c r="B42" s="148"/>
      <c r="C42" s="148"/>
      <c r="D42" s="148"/>
      <c r="E42" s="148"/>
      <c r="F42" s="148"/>
      <c r="G42" s="148"/>
      <c r="H42" s="148"/>
      <c r="I42" s="148"/>
    </row>
    <row r="43" spans="1:9" ht="12.75" hidden="1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ht="12.75" hidden="1">
      <c r="A44" s="148"/>
      <c r="B44" s="148"/>
      <c r="C44" s="148"/>
      <c r="D44" s="148"/>
      <c r="E44" s="148"/>
      <c r="F44" s="148"/>
      <c r="G44" s="148"/>
      <c r="H44" s="148"/>
      <c r="I44" s="148"/>
    </row>
    <row r="45" spans="1:9" ht="12.75" hidden="1">
      <c r="A45" s="148"/>
      <c r="B45" s="148"/>
      <c r="C45" s="148"/>
      <c r="D45" s="148"/>
      <c r="E45" s="148"/>
      <c r="F45" s="148"/>
      <c r="G45" s="148"/>
      <c r="H45" s="148"/>
      <c r="I45" s="148"/>
    </row>
    <row r="46" spans="1:9" ht="12.75" hidden="1">
      <c r="A46" s="148"/>
      <c r="B46" s="148"/>
      <c r="C46" s="148"/>
      <c r="D46" s="148"/>
      <c r="E46" s="148"/>
      <c r="F46" s="148"/>
      <c r="G46" s="148"/>
      <c r="H46" s="148"/>
      <c r="I46" s="148"/>
    </row>
    <row r="47" spans="1:9" ht="12.75" hidden="1">
      <c r="A47" s="148"/>
      <c r="B47" s="148"/>
      <c r="C47" s="148"/>
      <c r="D47" s="148"/>
      <c r="E47" s="148"/>
      <c r="F47" s="148"/>
      <c r="G47" s="148"/>
      <c r="H47" s="148"/>
      <c r="I47" s="148"/>
    </row>
    <row r="48" spans="1:9" ht="12.75" hidden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2.75" hidden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 hidden="1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2.75" hidden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2.75" hidden="1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2.75" hidden="1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2.75" hidden="1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2.75" hidden="1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2.75" hidden="1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2.75" hidden="1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2.75" hidden="1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2.75" hidden="1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2.75" hidden="1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2.75" hidden="1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2.75" hidden="1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2.75" hidden="1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2.75" hidden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2.75" hidden="1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2.75" hidden="1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2.75" hidden="1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2.75" hidden="1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2.75" hidden="1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2.75" hidden="1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2.75" hidden="1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2.75" hidden="1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2.75" hidden="1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2.75" hidden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2.75" hidden="1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2.75" hidden="1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12.75" hidden="1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ht="12.75" hidden="1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ht="12.75" hidden="1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ht="12.75" hidden="1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ht="12.75" hidden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ht="12.75" hidden="1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ht="12.75" hidden="1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ht="12.75" hidden="1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ht="12.75" hidden="1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ht="12.75" hidden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ht="12.75" hidden="1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ht="12.75" hidden="1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ht="12.75" hidden="1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2.75" hidden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2.75" hidden="1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ht="12.75" hidden="1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ht="12.75" hidden="1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ht="12.75" hidden="1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2.75" hidden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2.75" hidden="1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2.75" hidden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2.75" hidden="1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2.75" hidden="1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2.75" hidden="1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ht="12.75" hidden="1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2.75" hidden="1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2.75" hidden="1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</sheetData>
  <sheetProtection/>
  <mergeCells count="1">
    <mergeCell ref="A33:I103"/>
  </mergeCells>
  <conditionalFormatting sqref="G3:AQ22 A3:F31">
    <cfRule type="expression" priority="33" dxfId="0" stopIfTrue="1">
      <formula>MOD(ROW(),2)=0</formula>
    </cfRule>
  </conditionalFormatting>
  <conditionalFormatting sqref="G3:AF22">
    <cfRule type="expression" priority="32" dxfId="24" stopIfTrue="1">
      <formula>MOD(ROW(),2)=0</formula>
    </cfRule>
  </conditionalFormatting>
  <conditionalFormatting sqref="G23:AQ28">
    <cfRule type="expression" priority="15" dxfId="0" stopIfTrue="1">
      <formula>MOD(ROW(),2)=0</formula>
    </cfRule>
  </conditionalFormatting>
  <conditionalFormatting sqref="G23:AF28">
    <cfRule type="expression" priority="14" dxfId="24" stopIfTrue="1">
      <formula>MOD(ROW(),2)=0</formula>
    </cfRule>
  </conditionalFormatting>
  <conditionalFormatting sqref="G29:AQ31">
    <cfRule type="expression" priority="11" dxfId="0" stopIfTrue="1">
      <formula>MOD(ROW(),2)=0</formula>
    </cfRule>
  </conditionalFormatting>
  <conditionalFormatting sqref="G29:AF31">
    <cfRule type="expression" priority="10" dxfId="24" stopIfTrue="1">
      <formula>MOD(ROW(),2)=0</formula>
    </cfRule>
  </conditionalFormatting>
  <conditionalFormatting sqref="A2:AQ2">
    <cfRule type="expression" priority="3" dxfId="0" stopIfTrue="1">
      <formula>MOD(ROW(),2)=0</formula>
    </cfRule>
  </conditionalFormatting>
  <conditionalFormatting sqref="G2:AF2">
    <cfRule type="expression" priority="2" dxfId="24" stopIfTrue="1">
      <formula>MOD(ROW(),2)=0</formula>
    </cfRule>
  </conditionalFormatting>
  <conditionalFormatting sqref="B2:D2">
    <cfRule type="expression" priority="1" dxfId="0" stopIfTrue="1">
      <formula>MOD(ROW(),2)=0</formula>
    </cfRule>
  </conditionalFormatting>
  <printOptions gridLines="1"/>
  <pageMargins left="0.787401575" right="0.787401575" top="0.984251969" bottom="0.984251969" header="0.5" footer="0.5"/>
  <pageSetup horizontalDpi="600" verticalDpi="600" orientation="portrait" paperSize="9" r:id="rId1"/>
  <ignoredErrors>
    <ignoredError sqref="C32" formulaRange="1"/>
    <ignoredError sqref="D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0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Soeren Ohl</dc:creator>
  <cp:keywords/>
  <dc:description/>
  <cp:lastModifiedBy>sohl</cp:lastModifiedBy>
  <cp:lastPrinted>2008-08-27T10:25:20Z</cp:lastPrinted>
  <dcterms:created xsi:type="dcterms:W3CDTF">2003-07-14T10:48:16Z</dcterms:created>
  <dcterms:modified xsi:type="dcterms:W3CDTF">2014-05-06T08:16:42Z</dcterms:modified>
  <cp:category/>
  <cp:version/>
  <cp:contentType/>
  <cp:contentStatus/>
</cp:coreProperties>
</file>