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" yWindow="0" windowWidth="17055" windowHeight="8085" activeTab="1"/>
  </bookViews>
  <sheets>
    <sheet name="Übersicht" sheetId="1" r:id="rId1"/>
    <sheet name="Spieltage" sheetId="11" r:id="rId2"/>
    <sheet name="Siege" sheetId="6" r:id="rId3"/>
    <sheet name="Scorer" sheetId="12" r:id="rId4"/>
    <sheet name="Tore" sheetId="3" r:id="rId5"/>
    <sheet name="Assists" sheetId="13" r:id="rId6"/>
    <sheet name="Scorer (Diagramm)" sheetId="14" r:id="rId7"/>
    <sheet name="Torverteilung (Diagramm)" sheetId="4" r:id="rId8"/>
    <sheet name="Assists (Diagramm)" sheetId="15" r:id="rId9"/>
    <sheet name="Sonstiges" sheetId="7" r:id="rId10"/>
    <sheet name="Stürze (Diagramm)" sheetId="8" r:id="rId11"/>
    <sheet name="Rekorde" sheetId="9" r:id="rId12"/>
  </sheets>
  <calcPr calcId="125725" concurrentCalc="0"/>
</workbook>
</file>

<file path=xl/calcChain.xml><?xml version="1.0" encoding="utf-8"?>
<calcChain xmlns="http://schemas.openxmlformats.org/spreadsheetml/2006/main">
  <c r="U44" i="12"/>
  <c r="U37"/>
  <c r="U36"/>
  <c r="U31"/>
  <c r="U23"/>
  <c r="U22"/>
  <c r="U19"/>
  <c r="U12"/>
  <c r="U10"/>
  <c r="U9"/>
  <c r="U4"/>
  <c r="U2"/>
  <c r="B22" i="7"/>
  <c r="D22"/>
  <c r="K22" i="6"/>
  <c r="J22"/>
  <c r="B22"/>
  <c r="G22"/>
  <c r="I22"/>
  <c r="H22"/>
  <c r="F22"/>
  <c r="D22"/>
  <c r="E22" i="12"/>
  <c r="B22"/>
  <c r="C22"/>
  <c r="D22"/>
  <c r="E22" i="13"/>
  <c r="B22"/>
  <c r="C22"/>
  <c r="D22"/>
  <c r="E22" i="3"/>
  <c r="B22"/>
  <c r="D22"/>
  <c r="H1" i="12"/>
  <c r="I1"/>
  <c r="J1"/>
  <c r="K1"/>
  <c r="L1"/>
  <c r="M1"/>
  <c r="N1"/>
  <c r="O1"/>
  <c r="P1"/>
  <c r="Q1"/>
  <c r="R1"/>
  <c r="S1"/>
  <c r="T1"/>
  <c r="U1"/>
  <c r="V1"/>
  <c r="W1"/>
  <c r="X1"/>
  <c r="Y1"/>
  <c r="Z1"/>
  <c r="AA1"/>
  <c r="H1" i="13"/>
  <c r="I1"/>
  <c r="J1"/>
  <c r="K1"/>
  <c r="L1"/>
  <c r="M1"/>
  <c r="N1"/>
  <c r="O1"/>
  <c r="P1"/>
  <c r="Q1"/>
  <c r="R1"/>
  <c r="S1"/>
  <c r="T1"/>
  <c r="U1"/>
  <c r="V1"/>
  <c r="W1"/>
  <c r="X1"/>
  <c r="Y1"/>
  <c r="Z1"/>
  <c r="AA1"/>
  <c r="L1" i="3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X47" i="12"/>
  <c r="X46"/>
  <c r="X36"/>
  <c r="X33"/>
  <c r="X29"/>
  <c r="X26"/>
  <c r="X12"/>
  <c r="X11"/>
  <c r="X7"/>
  <c r="X2"/>
  <c r="B13" i="7"/>
  <c r="D13"/>
  <c r="B6"/>
  <c r="D6"/>
  <c r="K13" i="6"/>
  <c r="J13"/>
  <c r="B13"/>
  <c r="G13"/>
  <c r="I13"/>
  <c r="H13"/>
  <c r="F13"/>
  <c r="D13"/>
  <c r="K6"/>
  <c r="J6"/>
  <c r="B6"/>
  <c r="G6"/>
  <c r="I6"/>
  <c r="H6"/>
  <c r="F6"/>
  <c r="D6"/>
  <c r="W44" i="12"/>
  <c r="W38"/>
  <c r="W37"/>
  <c r="W33"/>
  <c r="W26"/>
  <c r="W25"/>
  <c r="W23"/>
  <c r="W19"/>
  <c r="W18"/>
  <c r="W16"/>
  <c r="W13"/>
  <c r="W9"/>
  <c r="W6"/>
  <c r="W5"/>
  <c r="W2"/>
  <c r="E13"/>
  <c r="B13"/>
  <c r="C13"/>
  <c r="D13"/>
  <c r="E6"/>
  <c r="B6"/>
  <c r="C6"/>
  <c r="D6"/>
  <c r="E6" i="13"/>
  <c r="B6"/>
  <c r="C6"/>
  <c r="D6"/>
  <c r="E13"/>
  <c r="B13"/>
  <c r="C13"/>
  <c r="D13"/>
  <c r="E6" i="3"/>
  <c r="B6"/>
  <c r="D6"/>
  <c r="E13"/>
  <c r="B13"/>
  <c r="D13"/>
  <c r="B29" i="7"/>
  <c r="D29"/>
  <c r="B27"/>
  <c r="D27"/>
  <c r="B19"/>
  <c r="D19"/>
  <c r="K29" i="6"/>
  <c r="J29"/>
  <c r="B29"/>
  <c r="G29"/>
  <c r="I29"/>
  <c r="H29"/>
  <c r="F29"/>
  <c r="D29"/>
  <c r="K27"/>
  <c r="J27"/>
  <c r="B27"/>
  <c r="G27"/>
  <c r="I27"/>
  <c r="H27"/>
  <c r="F27"/>
  <c r="D27"/>
  <c r="K19"/>
  <c r="J19"/>
  <c r="B19"/>
  <c r="G19"/>
  <c r="I19"/>
  <c r="H19"/>
  <c r="F19"/>
  <c r="D19"/>
  <c r="V47" i="12"/>
  <c r="V45"/>
  <c r="V44"/>
  <c r="V38"/>
  <c r="V37"/>
  <c r="V36"/>
  <c r="V29"/>
  <c r="V27"/>
  <c r="V19"/>
  <c r="V16"/>
  <c r="V10"/>
  <c r="V9"/>
  <c r="E29"/>
  <c r="B29"/>
  <c r="C29"/>
  <c r="D29"/>
  <c r="E27"/>
  <c r="B27"/>
  <c r="C27"/>
  <c r="D27"/>
  <c r="E19"/>
  <c r="B19"/>
  <c r="C19"/>
  <c r="D19"/>
  <c r="E29" i="13"/>
  <c r="B29"/>
  <c r="D29"/>
  <c r="E27"/>
  <c r="B27"/>
  <c r="D27"/>
  <c r="E19"/>
  <c r="B19"/>
  <c r="D19"/>
  <c r="E29" i="3"/>
  <c r="B29"/>
  <c r="D29"/>
  <c r="E27"/>
  <c r="B27"/>
  <c r="D27"/>
  <c r="E19"/>
  <c r="B19"/>
  <c r="D19"/>
  <c r="K41" i="6"/>
  <c r="J41"/>
  <c r="B41"/>
  <c r="G41"/>
  <c r="I41"/>
  <c r="H41"/>
  <c r="F41"/>
  <c r="D41"/>
  <c r="K26"/>
  <c r="J26"/>
  <c r="B26"/>
  <c r="G26"/>
  <c r="I26"/>
  <c r="H26"/>
  <c r="F26"/>
  <c r="D26"/>
  <c r="B41" i="7"/>
  <c r="D41"/>
  <c r="B26"/>
  <c r="D26"/>
  <c r="T47" i="12"/>
  <c r="T46"/>
  <c r="T41"/>
  <c r="T40"/>
  <c r="T37"/>
  <c r="T36"/>
  <c r="T31"/>
  <c r="T26"/>
  <c r="T25"/>
  <c r="T21"/>
  <c r="T15"/>
  <c r="T12"/>
  <c r="T10"/>
  <c r="T9"/>
  <c r="T7"/>
  <c r="T5"/>
  <c r="T2"/>
  <c r="E41"/>
  <c r="B41"/>
  <c r="C41"/>
  <c r="D41"/>
  <c r="E26"/>
  <c r="B26"/>
  <c r="C26"/>
  <c r="D26"/>
  <c r="C26" i="13"/>
  <c r="C41"/>
  <c r="E41"/>
  <c r="B41"/>
  <c r="D41"/>
  <c r="E26"/>
  <c r="B26"/>
  <c r="D26"/>
  <c r="E41" i="3"/>
  <c r="B41"/>
  <c r="D41"/>
  <c r="E26"/>
  <c r="B26"/>
  <c r="D26"/>
  <c r="B40" i="7"/>
  <c r="D40"/>
  <c r="B15"/>
  <c r="D15"/>
  <c r="B42" i="6"/>
  <c r="K40"/>
  <c r="J40"/>
  <c r="B40"/>
  <c r="G40"/>
  <c r="I40"/>
  <c r="H40"/>
  <c r="F40"/>
  <c r="D40"/>
  <c r="K15"/>
  <c r="J15"/>
  <c r="B15"/>
  <c r="G15"/>
  <c r="I15"/>
  <c r="H15"/>
  <c r="F15"/>
  <c r="D15"/>
  <c r="S47" i="12"/>
  <c r="S46"/>
  <c r="S42"/>
  <c r="S40"/>
  <c r="S37"/>
  <c r="S36"/>
  <c r="S31"/>
  <c r="S23"/>
  <c r="S16"/>
  <c r="S15"/>
  <c r="S11"/>
  <c r="S10"/>
  <c r="E40"/>
  <c r="B40"/>
  <c r="C40"/>
  <c r="D40"/>
  <c r="E15"/>
  <c r="B15"/>
  <c r="C15"/>
  <c r="D15"/>
  <c r="E15" i="13"/>
  <c r="B15"/>
  <c r="C15"/>
  <c r="D15"/>
  <c r="E40"/>
  <c r="B40"/>
  <c r="C40"/>
  <c r="D40"/>
  <c r="E40" i="3"/>
  <c r="B40"/>
  <c r="D40"/>
  <c r="E15"/>
  <c r="B15"/>
  <c r="D15"/>
  <c r="R47" i="12"/>
  <c r="R46"/>
  <c r="R37"/>
  <c r="R36"/>
  <c r="R34"/>
  <c r="R31"/>
  <c r="R25"/>
  <c r="R23"/>
  <c r="R21"/>
  <c r="R16"/>
  <c r="B9" i="7"/>
  <c r="D9"/>
  <c r="K9" i="6"/>
  <c r="J9"/>
  <c r="B9"/>
  <c r="G9"/>
  <c r="I9"/>
  <c r="H9"/>
  <c r="F9"/>
  <c r="D9"/>
  <c r="Q47" i="12"/>
  <c r="Q46"/>
  <c r="Q44"/>
  <c r="Q37"/>
  <c r="Q36"/>
  <c r="Q31"/>
  <c r="Q23"/>
  <c r="Q25"/>
  <c r="Q21"/>
  <c r="Q11"/>
  <c r="Q10"/>
  <c r="Q9"/>
  <c r="Q7"/>
  <c r="Q5"/>
  <c r="E9"/>
  <c r="B9"/>
  <c r="C9"/>
  <c r="D9"/>
  <c r="E9" i="13"/>
  <c r="B9"/>
  <c r="C9"/>
  <c r="D9"/>
  <c r="E9" i="3"/>
  <c r="B9"/>
  <c r="D9"/>
  <c r="B39" i="7"/>
  <c r="D39"/>
  <c r="B5"/>
  <c r="D5"/>
  <c r="K5" i="6"/>
  <c r="J5"/>
  <c r="B5"/>
  <c r="G5"/>
  <c r="I5"/>
  <c r="H5"/>
  <c r="F5"/>
  <c r="D5"/>
  <c r="K39"/>
  <c r="J39"/>
  <c r="B39"/>
  <c r="G39"/>
  <c r="I39"/>
  <c r="H39"/>
  <c r="F39"/>
  <c r="D39"/>
  <c r="P47" i="12"/>
  <c r="P46"/>
  <c r="P39"/>
  <c r="P36"/>
  <c r="P33"/>
  <c r="P31"/>
  <c r="P30"/>
  <c r="P21"/>
  <c r="P18"/>
  <c r="P5"/>
  <c r="P7"/>
  <c r="E5"/>
  <c r="B5"/>
  <c r="C5"/>
  <c r="D5"/>
  <c r="E39"/>
  <c r="B39"/>
  <c r="C39"/>
  <c r="D39"/>
  <c r="E5" i="13"/>
  <c r="B5"/>
  <c r="C5"/>
  <c r="D5"/>
  <c r="E39"/>
  <c r="B39"/>
  <c r="C39"/>
  <c r="D39"/>
  <c r="E39" i="3"/>
  <c r="B39"/>
  <c r="D39"/>
  <c r="E5"/>
  <c r="B5"/>
  <c r="D5"/>
  <c r="B18" i="7"/>
  <c r="D18"/>
  <c r="B17"/>
  <c r="D17"/>
  <c r="K18" i="6"/>
  <c r="J18"/>
  <c r="B18"/>
  <c r="G18"/>
  <c r="I18"/>
  <c r="H18"/>
  <c r="F18"/>
  <c r="D18"/>
  <c r="K17"/>
  <c r="J17"/>
  <c r="B17"/>
  <c r="G17"/>
  <c r="I17"/>
  <c r="H17"/>
  <c r="F17"/>
  <c r="D17"/>
  <c r="O47" i="12"/>
  <c r="O45"/>
  <c r="O44"/>
  <c r="O42"/>
  <c r="O37"/>
  <c r="O36"/>
  <c r="O31"/>
  <c r="O25"/>
  <c r="O21"/>
  <c r="O18"/>
  <c r="O17"/>
  <c r="O16"/>
  <c r="O12"/>
  <c r="O10"/>
  <c r="E18"/>
  <c r="B18"/>
  <c r="C18"/>
  <c r="D18"/>
  <c r="E17"/>
  <c r="B17"/>
  <c r="C17"/>
  <c r="D17"/>
  <c r="E18" i="13"/>
  <c r="B18"/>
  <c r="C18"/>
  <c r="D18"/>
  <c r="E17"/>
  <c r="B17"/>
  <c r="C17"/>
  <c r="D17"/>
  <c r="Q48" i="3"/>
  <c r="E18"/>
  <c r="B18"/>
  <c r="D18"/>
  <c r="E17"/>
  <c r="B17"/>
  <c r="D17"/>
  <c r="B35" i="7"/>
  <c r="B34"/>
  <c r="B3"/>
  <c r="D3"/>
  <c r="D35"/>
  <c r="K3" i="6"/>
  <c r="J3"/>
  <c r="B3"/>
  <c r="G3"/>
  <c r="I3"/>
  <c r="H3"/>
  <c r="F3"/>
  <c r="D3"/>
  <c r="E3" i="12"/>
  <c r="B3"/>
  <c r="C3"/>
  <c r="D3"/>
  <c r="E3" i="13"/>
  <c r="B3"/>
  <c r="C3"/>
  <c r="D3"/>
  <c r="E3" i="3"/>
  <c r="B3"/>
  <c r="D3"/>
  <c r="B34" i="6"/>
  <c r="B35"/>
  <c r="K35"/>
  <c r="J35"/>
  <c r="G35"/>
  <c r="I35"/>
  <c r="H35"/>
  <c r="F35"/>
  <c r="D35"/>
  <c r="M47" i="12"/>
  <c r="M46"/>
  <c r="M44"/>
  <c r="M42"/>
  <c r="M37"/>
  <c r="M36"/>
  <c r="M35"/>
  <c r="M33"/>
  <c r="M30"/>
  <c r="M7"/>
  <c r="M23"/>
  <c r="M21"/>
  <c r="M20"/>
  <c r="M11"/>
  <c r="M2"/>
  <c r="E35" i="13"/>
  <c r="B35"/>
  <c r="C35"/>
  <c r="D35"/>
  <c r="E35" i="12"/>
  <c r="B35"/>
  <c r="C35"/>
  <c r="D35"/>
  <c r="E35" i="3"/>
  <c r="B35"/>
  <c r="D35"/>
  <c r="C43" i="12"/>
  <c r="B43" i="6"/>
  <c r="L47" i="12"/>
  <c r="L46"/>
  <c r="L43"/>
  <c r="L42"/>
  <c r="L34"/>
  <c r="L31"/>
  <c r="L25"/>
  <c r="L23"/>
  <c r="L11"/>
  <c r="L10"/>
  <c r="B43" i="7"/>
  <c r="D43"/>
  <c r="E43" i="13"/>
  <c r="B43"/>
  <c r="C43"/>
  <c r="D43"/>
  <c r="E43" i="3"/>
  <c r="B43"/>
  <c r="D43"/>
  <c r="E43" i="12"/>
  <c r="B43"/>
  <c r="D43"/>
  <c r="K43" i="6"/>
  <c r="J43"/>
  <c r="G43"/>
  <c r="I43"/>
  <c r="H43"/>
  <c r="F43"/>
  <c r="D43"/>
  <c r="K7"/>
  <c r="J7"/>
  <c r="B7"/>
  <c r="G7"/>
  <c r="I7"/>
  <c r="H7"/>
  <c r="F7"/>
  <c r="D7"/>
  <c r="B7" i="7"/>
  <c r="D7"/>
  <c r="E7" i="13"/>
  <c r="B7"/>
  <c r="C7"/>
  <c r="D7"/>
  <c r="K47" i="12"/>
  <c r="K46"/>
  <c r="K36"/>
  <c r="K28"/>
  <c r="K25"/>
  <c r="K21"/>
  <c r="K16"/>
  <c r="K12"/>
  <c r="K11"/>
  <c r="K7"/>
  <c r="K4"/>
  <c r="K2"/>
  <c r="E7"/>
  <c r="B7"/>
  <c r="C7"/>
  <c r="D7"/>
  <c r="E7" i="3"/>
  <c r="B7"/>
  <c r="D7"/>
  <c r="K38" i="6"/>
  <c r="J38"/>
  <c r="B38"/>
  <c r="G38"/>
  <c r="I38"/>
  <c r="H38"/>
  <c r="F38"/>
  <c r="D38"/>
  <c r="J47" i="12"/>
  <c r="I47"/>
  <c r="H47"/>
  <c r="G47"/>
  <c r="I46"/>
  <c r="H46"/>
  <c r="G46"/>
  <c r="J45"/>
  <c r="I45"/>
  <c r="H44"/>
  <c r="G44"/>
  <c r="J42"/>
  <c r="I42"/>
  <c r="J38"/>
  <c r="J37"/>
  <c r="I37"/>
  <c r="J36"/>
  <c r="I36"/>
  <c r="H36"/>
  <c r="G36"/>
  <c r="I34"/>
  <c r="J33"/>
  <c r="H33"/>
  <c r="G33"/>
  <c r="J32"/>
  <c r="G32"/>
  <c r="J31"/>
  <c r="I31"/>
  <c r="G30"/>
  <c r="I28"/>
  <c r="I25"/>
  <c r="H25"/>
  <c r="I24"/>
  <c r="J23"/>
  <c r="I23"/>
  <c r="J21"/>
  <c r="I21"/>
  <c r="G20"/>
  <c r="J16"/>
  <c r="I16"/>
  <c r="H16"/>
  <c r="G16"/>
  <c r="G14"/>
  <c r="J12"/>
  <c r="I12"/>
  <c r="I11"/>
  <c r="H11"/>
  <c r="J10"/>
  <c r="I10"/>
  <c r="G10"/>
  <c r="G8"/>
  <c r="J4"/>
  <c r="I4"/>
  <c r="H2"/>
  <c r="G2"/>
  <c r="J2"/>
  <c r="E38"/>
  <c r="B38"/>
  <c r="C38"/>
  <c r="D38"/>
  <c r="B38" i="7"/>
  <c r="D38"/>
  <c r="E38" i="13"/>
  <c r="B38"/>
  <c r="C38"/>
  <c r="D38"/>
  <c r="L48" i="3"/>
  <c r="E38"/>
  <c r="B38"/>
  <c r="D38"/>
  <c r="J48" i="13"/>
  <c r="H48"/>
  <c r="I48"/>
  <c r="K48"/>
  <c r="L48"/>
  <c r="M48"/>
  <c r="N48"/>
  <c r="O48"/>
  <c r="P48"/>
  <c r="Q48"/>
  <c r="R48"/>
  <c r="T48"/>
  <c r="V48"/>
  <c r="W48"/>
  <c r="X48"/>
  <c r="Y48"/>
  <c r="Z48"/>
  <c r="AA48"/>
  <c r="S48"/>
  <c r="E48"/>
  <c r="E47"/>
  <c r="E46"/>
  <c r="E45"/>
  <c r="E44"/>
  <c r="E42"/>
  <c r="E37"/>
  <c r="E36"/>
  <c r="E34"/>
  <c r="E33"/>
  <c r="E32"/>
  <c r="E31"/>
  <c r="E30"/>
  <c r="E28"/>
  <c r="E25"/>
  <c r="E24"/>
  <c r="E23"/>
  <c r="E21"/>
  <c r="E20"/>
  <c r="E16"/>
  <c r="E14"/>
  <c r="E12"/>
  <c r="E11"/>
  <c r="E10"/>
  <c r="E8"/>
  <c r="E4"/>
  <c r="C48" i="3"/>
  <c r="C48" i="13"/>
  <c r="B48"/>
  <c r="D48"/>
  <c r="C47"/>
  <c r="B47"/>
  <c r="D47"/>
  <c r="C46"/>
  <c r="B46"/>
  <c r="D46"/>
  <c r="C45"/>
  <c r="B45"/>
  <c r="D45"/>
  <c r="C44"/>
  <c r="B44"/>
  <c r="D44"/>
  <c r="C42"/>
  <c r="B42"/>
  <c r="D42"/>
  <c r="C37"/>
  <c r="B37"/>
  <c r="D37"/>
  <c r="C36"/>
  <c r="B36"/>
  <c r="D36"/>
  <c r="C34"/>
  <c r="B34"/>
  <c r="D34"/>
  <c r="C33"/>
  <c r="B33"/>
  <c r="D33"/>
  <c r="C32"/>
  <c r="B32"/>
  <c r="D32"/>
  <c r="C31"/>
  <c r="B31"/>
  <c r="D31"/>
  <c r="C30"/>
  <c r="B30"/>
  <c r="D30"/>
  <c r="C28"/>
  <c r="B28"/>
  <c r="D28"/>
  <c r="C25"/>
  <c r="B25"/>
  <c r="D25"/>
  <c r="C24"/>
  <c r="D24"/>
  <c r="C23"/>
  <c r="B23"/>
  <c r="D23"/>
  <c r="C21"/>
  <c r="B21"/>
  <c r="D21"/>
  <c r="C20"/>
  <c r="B20"/>
  <c r="D20"/>
  <c r="C16"/>
  <c r="B16"/>
  <c r="D16"/>
  <c r="C14"/>
  <c r="D14"/>
  <c r="C12"/>
  <c r="B12"/>
  <c r="D12"/>
  <c r="C11"/>
  <c r="B11"/>
  <c r="D11"/>
  <c r="C10"/>
  <c r="B10"/>
  <c r="D10"/>
  <c r="C8"/>
  <c r="D8"/>
  <c r="C4"/>
  <c r="B4"/>
  <c r="D4"/>
  <c r="G48"/>
  <c r="B24"/>
  <c r="B14"/>
  <c r="B8"/>
  <c r="E2"/>
  <c r="B2"/>
  <c r="E4" i="12"/>
  <c r="G48"/>
  <c r="H48"/>
  <c r="I48"/>
  <c r="J48"/>
  <c r="K48"/>
  <c r="L48"/>
  <c r="M48"/>
  <c r="N48"/>
  <c r="O48"/>
  <c r="P48"/>
  <c r="Q48"/>
  <c r="R48"/>
  <c r="S48"/>
  <c r="T48"/>
  <c r="V48"/>
  <c r="W48"/>
  <c r="X48"/>
  <c r="Y48"/>
  <c r="Z48"/>
  <c r="AA48"/>
  <c r="E48"/>
  <c r="E47"/>
  <c r="E46"/>
  <c r="E45"/>
  <c r="E44"/>
  <c r="E42"/>
  <c r="E37"/>
  <c r="E36"/>
  <c r="E34"/>
  <c r="E33"/>
  <c r="E32"/>
  <c r="E31"/>
  <c r="E30"/>
  <c r="E28"/>
  <c r="E25"/>
  <c r="E24"/>
  <c r="E23"/>
  <c r="E21"/>
  <c r="E20"/>
  <c r="E16"/>
  <c r="E14"/>
  <c r="E12"/>
  <c r="E11"/>
  <c r="E10"/>
  <c r="E8"/>
  <c r="B4"/>
  <c r="C4"/>
  <c r="D4"/>
  <c r="B2"/>
  <c r="B11"/>
  <c r="B8"/>
  <c r="B10"/>
  <c r="B12"/>
  <c r="B14"/>
  <c r="B16"/>
  <c r="B20"/>
  <c r="B21"/>
  <c r="B23"/>
  <c r="B24"/>
  <c r="B25"/>
  <c r="B28"/>
  <c r="B30"/>
  <c r="B31"/>
  <c r="B32"/>
  <c r="B33"/>
  <c r="B34"/>
  <c r="B36"/>
  <c r="B37"/>
  <c r="B42"/>
  <c r="B44"/>
  <c r="B48"/>
  <c r="C48"/>
  <c r="D48"/>
  <c r="B47"/>
  <c r="C47"/>
  <c r="D47"/>
  <c r="B46"/>
  <c r="C46"/>
  <c r="D46"/>
  <c r="B45"/>
  <c r="C45"/>
  <c r="D45"/>
  <c r="C44"/>
  <c r="D44"/>
  <c r="C42"/>
  <c r="D42"/>
  <c r="C37"/>
  <c r="D37"/>
  <c r="C36"/>
  <c r="D36"/>
  <c r="C34"/>
  <c r="D34"/>
  <c r="C33"/>
  <c r="D33"/>
  <c r="C32"/>
  <c r="D32"/>
  <c r="C31"/>
  <c r="D31"/>
  <c r="C30"/>
  <c r="D30"/>
  <c r="C28"/>
  <c r="D28"/>
  <c r="C25"/>
  <c r="D25"/>
  <c r="C24"/>
  <c r="D24"/>
  <c r="C23"/>
  <c r="D23"/>
  <c r="C21"/>
  <c r="D21"/>
  <c r="C20"/>
  <c r="D20"/>
  <c r="C16"/>
  <c r="D16"/>
  <c r="C14"/>
  <c r="D14"/>
  <c r="C12"/>
  <c r="D12"/>
  <c r="C11"/>
  <c r="D11"/>
  <c r="C10"/>
  <c r="D10"/>
  <c r="C8"/>
  <c r="D8"/>
  <c r="C2"/>
  <c r="C2" i="13"/>
  <c r="D2"/>
  <c r="E2" i="12"/>
  <c r="D2"/>
  <c r="B30" i="7"/>
  <c r="D30"/>
  <c r="B24"/>
  <c r="D24"/>
  <c r="B16"/>
  <c r="D16"/>
  <c r="K30" i="6"/>
  <c r="J30"/>
  <c r="B30"/>
  <c r="G30"/>
  <c r="I30"/>
  <c r="H30"/>
  <c r="F30"/>
  <c r="D30"/>
  <c r="K24"/>
  <c r="J24"/>
  <c r="B24"/>
  <c r="G24"/>
  <c r="I24"/>
  <c r="H24"/>
  <c r="F24"/>
  <c r="D24"/>
  <c r="K16"/>
  <c r="J16"/>
  <c r="B16"/>
  <c r="G16"/>
  <c r="I16"/>
  <c r="H16"/>
  <c r="F16"/>
  <c r="D16"/>
  <c r="K48" i="3"/>
  <c r="E16"/>
  <c r="B16"/>
  <c r="D16"/>
  <c r="E24"/>
  <c r="B24"/>
  <c r="D24"/>
  <c r="D34" i="7"/>
  <c r="B14"/>
  <c r="D14"/>
  <c r="B8"/>
  <c r="D8"/>
  <c r="K34" i="6"/>
  <c r="J34"/>
  <c r="G34"/>
  <c r="I34"/>
  <c r="H34"/>
  <c r="F34"/>
  <c r="D34"/>
  <c r="K14"/>
  <c r="J14"/>
  <c r="B14"/>
  <c r="G14"/>
  <c r="I14"/>
  <c r="H14"/>
  <c r="F14"/>
  <c r="D14"/>
  <c r="K8"/>
  <c r="J8"/>
  <c r="B8"/>
  <c r="G8"/>
  <c r="I8"/>
  <c r="H8"/>
  <c r="F8"/>
  <c r="D8"/>
  <c r="E30" i="3"/>
  <c r="B30"/>
  <c r="D30"/>
  <c r="E14"/>
  <c r="B14"/>
  <c r="D14"/>
  <c r="E8"/>
  <c r="B8"/>
  <c r="D8"/>
  <c r="E34"/>
  <c r="B34"/>
  <c r="D34"/>
  <c r="B32" i="7"/>
  <c r="D32"/>
  <c r="K32" i="6"/>
  <c r="J32"/>
  <c r="B32"/>
  <c r="G32"/>
  <c r="I32"/>
  <c r="H32"/>
  <c r="F32"/>
  <c r="D32"/>
  <c r="E32" i="3"/>
  <c r="B32"/>
  <c r="D32"/>
  <c r="J1"/>
  <c r="K1"/>
  <c r="B33"/>
  <c r="Z48"/>
  <c r="B4" i="7"/>
  <c r="D4"/>
  <c r="K4" i="6"/>
  <c r="J4"/>
  <c r="B4"/>
  <c r="G4"/>
  <c r="I4"/>
  <c r="H4"/>
  <c r="F4"/>
  <c r="D4"/>
  <c r="E4" i="3"/>
  <c r="B4"/>
  <c r="D4"/>
  <c r="F48" i="7"/>
  <c r="E48"/>
  <c r="C48"/>
  <c r="B44"/>
  <c r="D44"/>
  <c r="AX48" i="3"/>
  <c r="AW48"/>
  <c r="AV48"/>
  <c r="AU48"/>
  <c r="AT48"/>
  <c r="AS48"/>
  <c r="AR48"/>
  <c r="AQ48"/>
  <c r="AO48"/>
  <c r="AN48"/>
  <c r="AM48"/>
  <c r="AL48"/>
  <c r="AK48"/>
  <c r="AJ48"/>
  <c r="AI48"/>
  <c r="AH48"/>
  <c r="AG48"/>
  <c r="AF48"/>
  <c r="AE48"/>
  <c r="AD48"/>
  <c r="AC48"/>
  <c r="AB48"/>
  <c r="AA48"/>
  <c r="Y48"/>
  <c r="X48"/>
  <c r="V48"/>
  <c r="U48"/>
  <c r="T48"/>
  <c r="S48"/>
  <c r="R48"/>
  <c r="P48"/>
  <c r="O48"/>
  <c r="N48"/>
  <c r="M48"/>
  <c r="J48"/>
  <c r="I48"/>
  <c r="G48"/>
  <c r="E10"/>
  <c r="E11"/>
  <c r="E12"/>
  <c r="E21"/>
  <c r="E31"/>
  <c r="E36"/>
  <c r="E37"/>
  <c r="E44"/>
  <c r="E2"/>
  <c r="E20"/>
  <c r="E25"/>
  <c r="E33"/>
  <c r="E23"/>
  <c r="E28"/>
  <c r="E42"/>
  <c r="E48"/>
  <c r="B10"/>
  <c r="B11"/>
  <c r="B12"/>
  <c r="B21"/>
  <c r="B31"/>
  <c r="B36"/>
  <c r="B37"/>
  <c r="B44"/>
  <c r="B2"/>
  <c r="B20"/>
  <c r="B25"/>
  <c r="B23"/>
  <c r="B28"/>
  <c r="B42"/>
  <c r="B48"/>
  <c r="M48" i="6"/>
  <c r="L48"/>
  <c r="K10"/>
  <c r="K11"/>
  <c r="K12"/>
  <c r="K21"/>
  <c r="K31"/>
  <c r="K36"/>
  <c r="K37"/>
  <c r="K44"/>
  <c r="K2"/>
  <c r="K20"/>
  <c r="K25"/>
  <c r="K33"/>
  <c r="K23"/>
  <c r="K28"/>
  <c r="K42"/>
  <c r="K48"/>
  <c r="J10"/>
  <c r="J11"/>
  <c r="J12"/>
  <c r="J21"/>
  <c r="J31"/>
  <c r="J36"/>
  <c r="J37"/>
  <c r="J44"/>
  <c r="J2"/>
  <c r="J20"/>
  <c r="J25"/>
  <c r="J33"/>
  <c r="J23"/>
  <c r="J28"/>
  <c r="J42"/>
  <c r="J48"/>
  <c r="B10"/>
  <c r="G10"/>
  <c r="I10"/>
  <c r="B11"/>
  <c r="G11"/>
  <c r="I11"/>
  <c r="B12"/>
  <c r="G12"/>
  <c r="I12"/>
  <c r="B21"/>
  <c r="G21"/>
  <c r="I21"/>
  <c r="B36"/>
  <c r="G36"/>
  <c r="I36"/>
  <c r="B37"/>
  <c r="G37"/>
  <c r="I37"/>
  <c r="B44"/>
  <c r="G44"/>
  <c r="I44"/>
  <c r="B31"/>
  <c r="G31"/>
  <c r="I31"/>
  <c r="B2"/>
  <c r="G2"/>
  <c r="I2"/>
  <c r="B20"/>
  <c r="G20"/>
  <c r="I20"/>
  <c r="B23"/>
  <c r="G23"/>
  <c r="I23"/>
  <c r="B25"/>
  <c r="G25"/>
  <c r="I25"/>
  <c r="B28"/>
  <c r="G28"/>
  <c r="I28"/>
  <c r="B33"/>
  <c r="G33"/>
  <c r="I33"/>
  <c r="G42"/>
  <c r="I42"/>
  <c r="I48"/>
  <c r="G48"/>
  <c r="H10"/>
  <c r="H11"/>
  <c r="H12"/>
  <c r="H21"/>
  <c r="H36"/>
  <c r="H37"/>
  <c r="H44"/>
  <c r="H31"/>
  <c r="H2"/>
  <c r="H20"/>
  <c r="H23"/>
  <c r="H25"/>
  <c r="H28"/>
  <c r="H33"/>
  <c r="H42"/>
  <c r="H48"/>
  <c r="F10"/>
  <c r="F11"/>
  <c r="F12"/>
  <c r="F21"/>
  <c r="F36"/>
  <c r="F37"/>
  <c r="F44"/>
  <c r="F2"/>
  <c r="F20"/>
  <c r="F23"/>
  <c r="F25"/>
  <c r="F28"/>
  <c r="F31"/>
  <c r="F33"/>
  <c r="F42"/>
  <c r="F48"/>
  <c r="E48"/>
  <c r="D10"/>
  <c r="D11"/>
  <c r="D12"/>
  <c r="D21"/>
  <c r="D36"/>
  <c r="D37"/>
  <c r="D44"/>
  <c r="D31"/>
  <c r="D2"/>
  <c r="D20"/>
  <c r="D23"/>
  <c r="D25"/>
  <c r="D28"/>
  <c r="D33"/>
  <c r="D42"/>
  <c r="D48"/>
  <c r="B48"/>
  <c r="C48"/>
  <c r="D44" i="3"/>
  <c r="B21" i="7"/>
  <c r="D21"/>
  <c r="B12"/>
  <c r="D12"/>
  <c r="D21" i="3"/>
  <c r="D12"/>
  <c r="B31" i="7"/>
  <c r="D31"/>
  <c r="D31" i="3"/>
  <c r="B37" i="7"/>
  <c r="D37"/>
  <c r="D37" i="3"/>
  <c r="B20" i="7"/>
  <c r="D20"/>
  <c r="D20" i="3"/>
  <c r="B28" i="7"/>
  <c r="D28"/>
  <c r="B23"/>
  <c r="D23"/>
  <c r="B47"/>
  <c r="B46"/>
  <c r="B45"/>
  <c r="B42"/>
  <c r="B36"/>
  <c r="B33"/>
  <c r="B25"/>
  <c r="B11"/>
  <c r="B10"/>
  <c r="J47" i="6"/>
  <c r="J46"/>
  <c r="J45"/>
  <c r="B47"/>
  <c r="B46"/>
  <c r="B45"/>
  <c r="B2" i="7"/>
  <c r="D2"/>
  <c r="K47" i="6"/>
  <c r="K46"/>
  <c r="K45"/>
  <c r="D28" i="3"/>
  <c r="D42" i="7"/>
  <c r="D42" i="3"/>
  <c r="D10" i="7"/>
  <c r="D10" i="3"/>
  <c r="D33" i="7"/>
  <c r="D33" i="3"/>
  <c r="B47"/>
  <c r="B45"/>
  <c r="D25" i="7"/>
  <c r="D25" i="3"/>
  <c r="D47" i="7"/>
  <c r="D46"/>
  <c r="G47" i="6"/>
  <c r="I47"/>
  <c r="H47"/>
  <c r="F47"/>
  <c r="D47"/>
  <c r="G46"/>
  <c r="I46"/>
  <c r="H46"/>
  <c r="F46"/>
  <c r="D46"/>
  <c r="D45"/>
  <c r="F45"/>
  <c r="G45"/>
  <c r="H45"/>
  <c r="I45"/>
  <c r="E47" i="3"/>
  <c r="D47"/>
  <c r="E46"/>
  <c r="B46"/>
  <c r="D46"/>
  <c r="E45"/>
  <c r="D45"/>
  <c r="D48"/>
  <c r="D23"/>
  <c r="D11" i="7"/>
  <c r="D11" i="3"/>
  <c r="B48" i="7"/>
  <c r="D2" i="3"/>
  <c r="D36" i="7"/>
  <c r="D36" i="3"/>
  <c r="D45" i="7"/>
  <c r="D48"/>
</calcChain>
</file>

<file path=xl/sharedStrings.xml><?xml version="1.0" encoding="utf-8"?>
<sst xmlns="http://schemas.openxmlformats.org/spreadsheetml/2006/main" count="789" uniqueCount="313">
  <si>
    <t>Hallo liebe Sportsfreunde,</t>
  </si>
  <si>
    <t>Kurze Erklärung was wo zu finden ist:</t>
  </si>
  <si>
    <t>Spieltage:</t>
  </si>
  <si>
    <t>Tore:</t>
  </si>
  <si>
    <t>Wer hat wann wieviele Spiele und Tore gemacht.</t>
  </si>
  <si>
    <t>Torverteilung (Diagramm):</t>
  </si>
  <si>
    <t>Anteile jedes Spielers an allen geschossenen Toren</t>
  </si>
  <si>
    <t>Torverlauf (Diagramm):</t>
  </si>
  <si>
    <t>Grafische Umsetzung vom Torverlauf</t>
  </si>
  <si>
    <t>Siege:</t>
  </si>
  <si>
    <t>Wer hat wie oft gewonnen bzw. verloren.</t>
  </si>
  <si>
    <t>Grafische Umsetzung der Abschlagsquoten</t>
  </si>
  <si>
    <t>Teams:</t>
  </si>
  <si>
    <t>Rekorde:</t>
  </si>
  <si>
    <t>Hall Of Fame.</t>
  </si>
  <si>
    <t>Die Spieler sind alphabetisch geordnet, damit sich keiner benachteiligt fühlt.</t>
  </si>
  <si>
    <t>Untern könnt Ihr nun zwischen den Tabellen hin und her blättern.</t>
  </si>
  <si>
    <t>Viel Spaß.</t>
  </si>
  <si>
    <t>Spiel 1:</t>
  </si>
  <si>
    <t>Döner:</t>
  </si>
  <si>
    <t>Besonderheiten:</t>
  </si>
  <si>
    <t>Spiel 2:</t>
  </si>
  <si>
    <t>Eigentore:</t>
  </si>
  <si>
    <t>Tore</t>
  </si>
  <si>
    <t>Spiele</t>
  </si>
  <si>
    <t>Tore / Spiel</t>
  </si>
  <si>
    <t>Spieltage</t>
  </si>
  <si>
    <t>Eigentore</t>
  </si>
  <si>
    <t>ALLE</t>
  </si>
  <si>
    <t>Siege</t>
  </si>
  <si>
    <t>Niederlagen</t>
  </si>
  <si>
    <t>Siegfaktor*</t>
  </si>
  <si>
    <t>Dönerschüsse</t>
  </si>
  <si>
    <t>Kategorie</t>
  </si>
  <si>
    <t>Spieler</t>
  </si>
  <si>
    <t>Ergebnis</t>
  </si>
  <si>
    <t xml:space="preserve">Meiste Spiele: </t>
  </si>
  <si>
    <t xml:space="preserve">Meiste Spieltage: </t>
  </si>
  <si>
    <t>Meisten Tore:</t>
  </si>
  <si>
    <t>Meisten Tore / Spiel:</t>
  </si>
  <si>
    <t xml:space="preserve">Meiste Tor an einem Spieltag: </t>
  </si>
  <si>
    <t xml:space="preserve">Meiste Tore in einem Spiel: </t>
  </si>
  <si>
    <t>Das 800.Tor der Saison:</t>
  </si>
  <si>
    <t>Meiste Siege:</t>
  </si>
  <si>
    <t>Beste Siegesquote:</t>
  </si>
  <si>
    <t>Meiste Abschläge:</t>
  </si>
  <si>
    <t>Höchste Abschlagsquote:</t>
  </si>
  <si>
    <t>Geringste Abschlagsquote:</t>
  </si>
  <si>
    <t xml:space="preserve">Meiste Dönerschüsse </t>
  </si>
  <si>
    <t>Meisten Spiele zusammen</t>
  </si>
  <si>
    <t>Wenigsten Spiele (außer 0):</t>
  </si>
  <si>
    <t>MVP (most violent player / pete):</t>
  </si>
  <si>
    <t>Sauer der Saison:</t>
  </si>
  <si>
    <t>Schlechtesten Ausreden:</t>
  </si>
  <si>
    <t>Meisten Rollenwechsel an einem Spieltag:</t>
  </si>
  <si>
    <t>Meisten Eigentore:</t>
  </si>
  <si>
    <t>Sauer des Tages:</t>
  </si>
  <si>
    <t>HZ</t>
  </si>
  <si>
    <t>EE</t>
  </si>
  <si>
    <t>Stürze:</t>
  </si>
  <si>
    <t>Stürze</t>
  </si>
  <si>
    <t>Stürze / Spiel</t>
  </si>
  <si>
    <t>Zuschauer:</t>
  </si>
  <si>
    <t>Stürze (Diagramm):</t>
  </si>
  <si>
    <t>Wer hat wie oft mit wem zusammen gespielt. (gibt es leider nicht mehr!!!)</t>
  </si>
  <si>
    <r>
      <t xml:space="preserve">Gruß
Sören
</t>
    </r>
    <r>
      <rPr>
        <sz val="10"/>
        <color indexed="8"/>
        <rFont val="Arial"/>
      </rPr>
      <t>(Chef-Statistiker)</t>
    </r>
  </si>
  <si>
    <t>Sauer des Tages</t>
  </si>
  <si>
    <t>Leibchen</t>
  </si>
  <si>
    <t>Negatives:</t>
  </si>
  <si>
    <t>Alle Abschläge, Dönerschüsse und Sauers des Tages.</t>
  </si>
  <si>
    <t>Steffen</t>
  </si>
  <si>
    <t>Sören</t>
  </si>
  <si>
    <t>01. Spieltag</t>
  </si>
  <si>
    <t>Alex</t>
  </si>
  <si>
    <r>
      <t xml:space="preserve">Alle dynamischen Werte (die, die automatisch geändert werden) sind </t>
    </r>
    <r>
      <rPr>
        <sz val="10"/>
        <color indexed="10"/>
        <rFont val="Arial"/>
        <family val="2"/>
      </rPr>
      <t>rot</t>
    </r>
    <r>
      <rPr>
        <sz val="10"/>
        <color indexed="8"/>
        <rFont val="Arial"/>
      </rPr>
      <t>, die von Hand eingegebenen schwarz.</t>
    </r>
  </si>
  <si>
    <t>Prozent U</t>
  </si>
  <si>
    <t>Prozent S</t>
  </si>
  <si>
    <t>Prozent N</t>
  </si>
  <si>
    <t>Dennis3</t>
  </si>
  <si>
    <r>
      <t xml:space="preserve">Alle Spieltage (welches Team mit Leibchen gespielt hat, sieht man an der Farbe </t>
    </r>
    <r>
      <rPr>
        <sz val="10"/>
        <color indexed="11"/>
        <rFont val="Arial"/>
        <family val="2"/>
      </rPr>
      <t>GRÜN</t>
    </r>
    <r>
      <rPr>
        <sz val="10"/>
        <color indexed="8"/>
        <rFont val="Arial"/>
        <family val="2"/>
      </rPr>
      <t xml:space="preserve"> / </t>
    </r>
    <r>
      <rPr>
        <sz val="10"/>
        <color indexed="53"/>
        <rFont val="Arial"/>
        <family val="2"/>
      </rPr>
      <t>ORANGE</t>
    </r>
    <r>
      <rPr>
        <sz val="10"/>
        <color indexed="8"/>
        <rFont val="Arial"/>
        <family val="2"/>
      </rPr>
      <t>)</t>
    </r>
  </si>
  <si>
    <t>Kristof</t>
  </si>
  <si>
    <t>Ohne</t>
  </si>
  <si>
    <t>Unent.</t>
  </si>
  <si>
    <t>Differenz</t>
  </si>
  <si>
    <t>02. Spieltag</t>
  </si>
  <si>
    <t>Nils</t>
  </si>
  <si>
    <t>Tore +</t>
  </si>
  <si>
    <t>Tore -</t>
  </si>
  <si>
    <t>Rainer</t>
  </si>
  <si>
    <t>Dennis</t>
  </si>
  <si>
    <t>Gesamt</t>
  </si>
  <si>
    <t xml:space="preserve">Dennis </t>
  </si>
  <si>
    <t>Tom</t>
  </si>
  <si>
    <t>Markus</t>
  </si>
  <si>
    <t>Punkte</t>
  </si>
  <si>
    <t>Spiel 3</t>
  </si>
  <si>
    <t>1:5</t>
  </si>
  <si>
    <t>5:2</t>
  </si>
  <si>
    <t>Spiel 3:</t>
  </si>
  <si>
    <t>10:4</t>
  </si>
  <si>
    <t>Jürgen</t>
  </si>
  <si>
    <t>03. Spieltag</t>
  </si>
  <si>
    <t>2:5</t>
  </si>
  <si>
    <t>8:10</t>
  </si>
  <si>
    <t>7:10</t>
  </si>
  <si>
    <t>Paul</t>
  </si>
  <si>
    <t>3:5</t>
  </si>
  <si>
    <t>5:10</t>
  </si>
  <si>
    <t>Eddi</t>
  </si>
  <si>
    <t>Konstantin</t>
  </si>
  <si>
    <t>Alexej</t>
  </si>
  <si>
    <t>Peter</t>
  </si>
  <si>
    <r>
      <rPr>
        <sz val="14"/>
        <color indexed="10"/>
        <rFont val="Kalinga"/>
        <family val="2"/>
      </rPr>
      <t>- 1. Spieltag der Saison 2015</t>
    </r>
    <r>
      <rPr>
        <sz val="12"/>
        <rFont val="Kalinga"/>
        <family val="2"/>
      </rPr>
      <t xml:space="preserve">
</t>
    </r>
    <r>
      <rPr>
        <b/>
        <sz val="12"/>
        <rFont val="Kalinga"/>
        <family val="2"/>
      </rPr>
      <t xml:space="preserve">- 1. Saisontor: Rainer
</t>
    </r>
    <r>
      <rPr>
        <sz val="12"/>
        <rFont val="Kalinga"/>
        <family val="2"/>
      </rPr>
      <t>- Neue Spieler: Chris, Fabian, Vitali!!!
- Comeback: Jürgen!</t>
    </r>
  </si>
  <si>
    <t>Sören (10), Rainer (9), Vitali (8), Micha, Peter (je 5), Alex (4), Chris (3), Dennis, Jürgen (je 2), Fabian (1)</t>
  </si>
  <si>
    <t>Fabian (1)</t>
  </si>
  <si>
    <t>Vitali</t>
  </si>
  <si>
    <t>Sauer</t>
  </si>
  <si>
    <t>Chris</t>
  </si>
  <si>
    <t>Fabian</t>
  </si>
  <si>
    <t>Micha</t>
  </si>
  <si>
    <t>Dönerschuss 2015  (Goetheplatz)- Die Statistik</t>
  </si>
  <si>
    <t>Hier also die Komplettübersicht über die Saison 2015 (Goetheplatz)</t>
  </si>
  <si>
    <t>Dennis3, Vitali (je 7), Sören (6), Nils, Rainer (je 4), Alex (1)</t>
  </si>
  <si>
    <r>
      <t xml:space="preserve">Vitali, Nils, Rainer - </t>
    </r>
    <r>
      <rPr>
        <sz val="12"/>
        <color rgb="FF00FF00"/>
        <rFont val="Kalinga"/>
        <family val="2"/>
      </rPr>
      <t>Dennis3, Alex, Sören</t>
    </r>
  </si>
  <si>
    <r>
      <t xml:space="preserve">Vitali, Alex, Rainer - </t>
    </r>
    <r>
      <rPr>
        <sz val="12"/>
        <color rgb="FF00FF00"/>
        <rFont val="Kalinga"/>
        <family val="2"/>
      </rPr>
      <t>Dennis3, Sören</t>
    </r>
  </si>
  <si>
    <r>
      <rPr>
        <sz val="12"/>
        <color rgb="FF00FF00"/>
        <rFont val="Kalinga"/>
        <family val="2"/>
      </rPr>
      <t>Sören, Chris, Fabian, Jürgen</t>
    </r>
    <r>
      <rPr>
        <sz val="12"/>
        <color indexed="8"/>
        <rFont val="Kalinga"/>
        <family val="2"/>
      </rPr>
      <t xml:space="preserve"> - Vitali, Rainer, Micha, Alex</t>
    </r>
  </si>
  <si>
    <r>
      <rPr>
        <sz val="12"/>
        <color rgb="FF00FF00"/>
        <rFont val="Kalinga"/>
        <family val="2"/>
      </rPr>
      <t>Sören, Chris, Fabian, Jürgen, Peter</t>
    </r>
    <r>
      <rPr>
        <sz val="12"/>
        <color indexed="8"/>
        <rFont val="Kalinga"/>
        <family val="2"/>
      </rPr>
      <t xml:space="preserve"> - Vitali, Rainer, Micha, Alex, Dennis</t>
    </r>
  </si>
  <si>
    <r>
      <rPr>
        <sz val="12"/>
        <color rgb="FF00FF00"/>
        <rFont val="Kalinga"/>
        <family val="2"/>
      </rPr>
      <t>Sören, Chris, Rainer, Dennis</t>
    </r>
    <r>
      <rPr>
        <sz val="12"/>
        <color indexed="8"/>
        <rFont val="Kalinga"/>
        <family val="2"/>
      </rPr>
      <t xml:space="preserve"> - Vitali, Micha, Fabian, Peter</t>
    </r>
  </si>
  <si>
    <t>Team 1:</t>
  </si>
  <si>
    <t>Team 2:</t>
  </si>
  <si>
    <t>Team 3:</t>
  </si>
  <si>
    <t>Konstantin, Eddi, Alexej, Lubo, Markus</t>
  </si>
  <si>
    <t>Dennis3, Sören, Micha, Kristof, Tom</t>
  </si>
  <si>
    <t>Spiel 4:</t>
  </si>
  <si>
    <t>Spiel 5:</t>
  </si>
  <si>
    <t>Spiel 6:</t>
  </si>
  <si>
    <t>Spiel 7:</t>
  </si>
  <si>
    <t>Spiel 8:</t>
  </si>
  <si>
    <t>Spiel 9:</t>
  </si>
  <si>
    <t>T1 - T3</t>
  </si>
  <si>
    <t>T2 - T3</t>
  </si>
  <si>
    <t>T1 - T2</t>
  </si>
  <si>
    <t>Spiel 10:</t>
  </si>
  <si>
    <t>1:3</t>
  </si>
  <si>
    <t>4:2</t>
  </si>
  <si>
    <t>2:1</t>
  </si>
  <si>
    <t>3:0</t>
  </si>
  <si>
    <t>0:2</t>
  </si>
  <si>
    <t>3:6</t>
  </si>
  <si>
    <t>0:3</t>
  </si>
  <si>
    <t>Stefan</t>
  </si>
  <si>
    <t>Lubo</t>
  </si>
  <si>
    <t>James</t>
  </si>
  <si>
    <t>- Spiel 1: Nils schießt 4 Tore am Stück von gleicher Position</t>
  </si>
  <si>
    <t>Rainer (bringt Bier mit)</t>
  </si>
  <si>
    <t>04. Spieltag</t>
  </si>
  <si>
    <r>
      <rPr>
        <sz val="12"/>
        <color rgb="FFFF9900"/>
        <rFont val="Kalinga"/>
        <family val="2"/>
      </rPr>
      <t>Paul, Alex, Susi, Sören, Rainer, Peter, Tom</t>
    </r>
    <r>
      <rPr>
        <sz val="12"/>
        <color indexed="8"/>
        <rFont val="Kalinga"/>
        <family val="2"/>
      </rPr>
      <t xml:space="preserve"> - Konstantin, Eddi, Alexej, Dennis, Steffen, Kristof</t>
    </r>
  </si>
  <si>
    <r>
      <rPr>
        <sz val="12"/>
        <color rgb="FFFF9900"/>
        <rFont val="Kalinga"/>
        <family val="2"/>
      </rPr>
      <t>Paul, Alex, Sören, Rainer, Peter, Tom</t>
    </r>
    <r>
      <rPr>
        <sz val="12"/>
        <color indexed="8"/>
        <rFont val="Kalinga"/>
        <family val="2"/>
      </rPr>
      <t xml:space="preserve"> - Konstantin, Eddi, Alexej, Dennis, Steffen, Kristof</t>
    </r>
  </si>
  <si>
    <t>10:8</t>
  </si>
  <si>
    <t>5:4</t>
  </si>
  <si>
    <t>Alexej, Peter (je 6), Dennis (5), Konstantin (4), Paul, Tom (je 3), Rainer, Sören, Steffen (je 2), Alex, Eddi (je 1)</t>
  </si>
  <si>
    <t>Assists:</t>
  </si>
  <si>
    <t>Paul, Peter (je 4), Dennis, Kristof (je 3), Eddi, Sören (je 2), Konstantin, Rainer, Tom (je 1)</t>
  </si>
  <si>
    <t>Steffen (1)</t>
  </si>
  <si>
    <t>Scorerpunkte</t>
  </si>
  <si>
    <t>Sc.p. / Spiel</t>
  </si>
  <si>
    <t>Valentin</t>
  </si>
  <si>
    <t>Assists</t>
  </si>
  <si>
    <t>Assists / Spiel</t>
  </si>
  <si>
    <t>Susi</t>
  </si>
  <si>
    <t>05. Spieltag</t>
  </si>
  <si>
    <t>11:9</t>
  </si>
  <si>
    <t>6:3</t>
  </si>
  <si>
    <t>3:2</t>
  </si>
  <si>
    <t>- Saisondebut in Bretzenheim
- auf kleine Tore
- Spiel 2 nur bis 6 wegen nähernder Dunkelheit</t>
  </si>
  <si>
    <t>Arne</t>
  </si>
  <si>
    <t>06. Spieltag</t>
  </si>
  <si>
    <r>
      <t xml:space="preserve">Dennis3, Paul, Kristof, Valentin - </t>
    </r>
    <r>
      <rPr>
        <sz val="12"/>
        <color rgb="FF00FF00"/>
        <rFont val="Kalinga"/>
        <family val="2"/>
      </rPr>
      <t>Tom, Dennis, Sauer, Nils</t>
    </r>
  </si>
  <si>
    <t>6:10</t>
  </si>
  <si>
    <t>10:7</t>
  </si>
  <si>
    <t>5:3</t>
  </si>
  <si>
    <t>10:12</t>
  </si>
  <si>
    <t>-:-</t>
  </si>
  <si>
    <t>Dennis3 (15), Tom (11), Paul (10), Nils, Sauer (je 7), Kristof (5), Dennis (3), Valentin (1)</t>
  </si>
  <si>
    <t>- Spiel 3: erstes Spiel mit neuen Trikots!</t>
  </si>
  <si>
    <t>07. Spieltag</t>
  </si>
  <si>
    <r>
      <rPr>
        <sz val="12"/>
        <color rgb="FF00FF00"/>
        <rFont val="Kalinga"/>
        <family val="2"/>
      </rPr>
      <t>Sören, Vitali, Steffen, Schlotti, Dennis3, Alex</t>
    </r>
    <r>
      <rPr>
        <sz val="12"/>
        <color indexed="8"/>
        <rFont val="Kalinga"/>
        <family val="2"/>
      </rPr>
      <t xml:space="preserve"> - Tom, Konstantin, Jürgen, Kristof, Micha, Rainer, Arne</t>
    </r>
  </si>
  <si>
    <r>
      <rPr>
        <sz val="12"/>
        <color rgb="FF00FF00"/>
        <rFont val="Kalinga"/>
        <family val="2"/>
      </rPr>
      <t>Sören, Vitali, Steffen, Schlotti, Dennis3, Alex, Rainer</t>
    </r>
    <r>
      <rPr>
        <sz val="12"/>
        <color indexed="8"/>
        <rFont val="Kalinga"/>
        <family val="2"/>
      </rPr>
      <t xml:space="preserve"> - Tom, Konstantin, Jürgen, Kristof, Micha, Arne</t>
    </r>
  </si>
  <si>
    <r>
      <rPr>
        <sz val="12"/>
        <color rgb="FF00FF00"/>
        <rFont val="Kalinga"/>
        <family val="2"/>
      </rPr>
      <t>Arne, Tom, Sören</t>
    </r>
    <r>
      <rPr>
        <sz val="12"/>
        <color indexed="8"/>
        <rFont val="Kalinga"/>
        <family val="2"/>
      </rPr>
      <t xml:space="preserve"> - Dennis3, Kristof, Vitali</t>
    </r>
  </si>
  <si>
    <t>9:11</t>
  </si>
  <si>
    <t>Dennis3 (14), Konstantin (10), Arne (9), Vitali (7), Tom (6), Kristof, Sören (je 5), Jürgen, Micha (je 1)</t>
  </si>
  <si>
    <t>Rainer (1)</t>
  </si>
  <si>
    <t>Sören (9), Arne, Dennis3, Tom (je 4), Kristof, Steffen (je 3), Vitali (2), Jürgen, Rainer (je 1)</t>
  </si>
  <si>
    <t>Alex, Micha, Rainer, Steffen (je 1)</t>
  </si>
  <si>
    <t xml:space="preserve">Sören an Micha </t>
  </si>
  <si>
    <t>Schlotti</t>
  </si>
  <si>
    <t>08. Spieltag</t>
  </si>
  <si>
    <t>Eddi, Konstantin, Alexej, Alexander - Sauer, Nils, Paul, Tom</t>
  </si>
  <si>
    <t xml:space="preserve">Nils (9), Paul (6), Alexej (5), Konstantin, Tom (je 4), Eddi (3), Alexander, Sauer (je 1) </t>
  </si>
  <si>
    <t>5:6</t>
  </si>
  <si>
    <t>Karin &amp; Clara</t>
  </si>
  <si>
    <t>Eddi, Konstantin, Alexej, Alexander, (Tom) - Sauer, Nils, Paul, Markus, Tom</t>
  </si>
  <si>
    <t>- Neuer Spieler: Alexander!!!
- Markus verletzt sich in Spiel 1 (Hand)
- Tom wechselt in Team 2 nach der Halbzeit</t>
  </si>
  <si>
    <t>Alexander</t>
  </si>
  <si>
    <t>09. Spieltag</t>
  </si>
  <si>
    <t>7:9</t>
  </si>
  <si>
    <t>Jan</t>
  </si>
  <si>
    <t>Jan2</t>
  </si>
  <si>
    <t>10. Spieltag</t>
  </si>
  <si>
    <t>10.05.2015 - Marathon</t>
  </si>
  <si>
    <t>Dennis3 (läuft kompletten Marathon mit)</t>
  </si>
  <si>
    <r>
      <t xml:space="preserve">Konstantin, Sven, Micha, Arne - </t>
    </r>
    <r>
      <rPr>
        <sz val="12"/>
        <color rgb="FF33CC33"/>
        <rFont val="Kalinga"/>
        <family val="2"/>
      </rPr>
      <t>Sören, Andi, Jan2, Rainer, Paul</t>
    </r>
  </si>
  <si>
    <r>
      <t xml:space="preserve">Konstantin, Sven, Paul, Arne - </t>
    </r>
    <r>
      <rPr>
        <sz val="12"/>
        <color rgb="FF33CC33"/>
        <rFont val="Kalinga"/>
        <family val="2"/>
      </rPr>
      <t>Sören, Andi, Jan2, Rainer, Micha</t>
    </r>
  </si>
  <si>
    <r>
      <t xml:space="preserve">Konstantin, Sven, Paul, Arne - </t>
    </r>
    <r>
      <rPr>
        <sz val="12"/>
        <color rgb="FF33CC33"/>
        <rFont val="Kalinga"/>
        <family val="2"/>
      </rPr>
      <t>Sören, Andi, Jan2, Rainer</t>
    </r>
  </si>
  <si>
    <t>- Neuer Spieler: Sven!!!
- Comeback des Jahres: Nach einjähriger Pause ist der Captain wieder zurück!!!
- Spiel 4: Jan2 muss bei 6:7 gehen. Spiel geht 4 vs. 3 (kleines Tor) weiter</t>
  </si>
  <si>
    <t>2:10</t>
  </si>
  <si>
    <t>0:5</t>
  </si>
  <si>
    <t>10:6</t>
  </si>
  <si>
    <t>Jan2, Konstantin (je 12), Sören (8), Paul, Rainer (je 6), Andi, Arne, Sven (je 5), Micha (1)</t>
  </si>
  <si>
    <t>Andi (1)</t>
  </si>
  <si>
    <t>Andi (9), Sören (7), Konstantin, Paul, Sven (je 6), Arne, Jan2 (je 4), Micha, Rainer (je 3)</t>
  </si>
  <si>
    <t>Andi</t>
  </si>
  <si>
    <t>Sven</t>
  </si>
  <si>
    <t>11. Spieltag</t>
  </si>
  <si>
    <r>
      <t xml:space="preserve">Konstantin, Sören, Paul, Kristof, Nils, Arne - </t>
    </r>
    <r>
      <rPr>
        <sz val="12"/>
        <color rgb="FF33CC33"/>
        <rFont val="Kalinga"/>
        <family val="2"/>
      </rPr>
      <t>Vitali, Dennis3, Steffen, Andi, Dennis, Christoph</t>
    </r>
  </si>
  <si>
    <r>
      <t xml:space="preserve">Konstantin, Sören, Paul, Kristof, Nils, Arne - </t>
    </r>
    <r>
      <rPr>
        <sz val="12"/>
        <color rgb="FF33CC33"/>
        <rFont val="Kalinga"/>
        <family val="2"/>
      </rPr>
      <t>Vitali, Dennis3, Andi, Dennis, Christoph</t>
    </r>
  </si>
  <si>
    <t>13:11</t>
  </si>
  <si>
    <t>Christoph, Kristof (je 8), Paul, Vitali (je 7), Konstantin (6), Dennis (5), Dennis3, Sören (je 4), Andi, Steffen (je 3), Arne (2)</t>
  </si>
  <si>
    <t>Dennis, Kristof (je 1)</t>
  </si>
  <si>
    <t>Dennis3, Konstantin (je 6), Arne (5), Paul (3), Andi, Christoph, Sören (je 2), Kristof, Nils, Steffen (je 1)</t>
  </si>
  <si>
    <t>Christoph</t>
  </si>
  <si>
    <t>12. Spieltag</t>
  </si>
  <si>
    <t>- Spieltag in Bretzenheim um 15:30 Uhr.
- Wetter: Gefühlt 35°C und SONNE!
- Spiel 2: 3 vs. 4 auf Halbfeld</t>
  </si>
  <si>
    <t>13. Spieltag</t>
  </si>
  <si>
    <t xml:space="preserve">Dennis3, Sören (je 8), Paul (6), Felix, Jamie (je 4), Dennis, Steffen, Tom (je 3), Kristof, Tobi (je 2)  </t>
  </si>
  <si>
    <t>Kristof, Paul (je 4), Sören, Tobi (je 3), Dennis3 (2), Dennis, Felix, Steffen (je 1)</t>
  </si>
  <si>
    <r>
      <t xml:space="preserve">Dennis3, Felix, Jamie, Tom, Kristof - </t>
    </r>
    <r>
      <rPr>
        <sz val="12"/>
        <color rgb="FF33CC33"/>
        <rFont val="Kalinga"/>
        <family val="2"/>
      </rPr>
      <t>Sören, Paul, Tobi, Steffen, Dennis</t>
    </r>
  </si>
  <si>
    <r>
      <t xml:space="preserve">Dennis3, Felix, Jamie, Tom - </t>
    </r>
    <r>
      <rPr>
        <sz val="12"/>
        <color rgb="FF33CC33"/>
        <rFont val="Kalinga"/>
        <family val="2"/>
      </rPr>
      <t>Sören, Paul, Dennis, Kristof</t>
    </r>
  </si>
  <si>
    <t>10:3</t>
  </si>
  <si>
    <t>3:10</t>
  </si>
  <si>
    <t>Jamie</t>
  </si>
  <si>
    <r>
      <t xml:space="preserve">Paul, Konstantin, Jamie, Kristof - </t>
    </r>
    <r>
      <rPr>
        <sz val="12"/>
        <color rgb="FF33CC33"/>
        <rFont val="Kalinga"/>
        <family val="2"/>
      </rPr>
      <t>Nils, Sören, Steffen, Sauer</t>
    </r>
  </si>
  <si>
    <r>
      <t xml:space="preserve">Paul, Konstantin, Jamie - </t>
    </r>
    <r>
      <rPr>
        <sz val="12"/>
        <color rgb="FF33CC33"/>
        <rFont val="Kalinga"/>
        <family val="2"/>
      </rPr>
      <t>Kristof, Sören, Steffen, Sauer</t>
    </r>
  </si>
  <si>
    <t>Steffen, Sauer, Nils, Paul, Dennis, Jamie</t>
  </si>
  <si>
    <r>
      <rPr>
        <sz val="12"/>
        <color rgb="FFFF9900"/>
        <rFont val="Kalinga"/>
        <family val="2"/>
      </rPr>
      <t>Jamie, Markus, Sauer, Dennis</t>
    </r>
    <r>
      <rPr>
        <sz val="12"/>
        <color indexed="8"/>
        <rFont val="Kalinga"/>
        <family val="2"/>
      </rPr>
      <t xml:space="preserve"> - </t>
    </r>
    <r>
      <rPr>
        <sz val="12"/>
        <color rgb="FF00FF00"/>
        <rFont val="Kalinga"/>
        <family val="2"/>
      </rPr>
      <t>Kristof, Micha, Tom, Dennis3</t>
    </r>
  </si>
  <si>
    <t xml:space="preserve">Dennis3 (11), Tom (9), Jamie (8), Sauer (7), Alexej, Kristof (je 6), Konstantin (5), Paul (4), Nils (3), Eddi, Markus (je 2), Dennis, Lubo, Sören, Steffen (je 1) </t>
  </si>
  <si>
    <t>- Neue Spieler: Jamie, Lubo!!!
- Rekordbeteiligung (16) bei bestem Hockey-Wetter.</t>
  </si>
  <si>
    <t>Jamie, Konstantin (je 7), Dennis3, Sören (je 4), Alexej (3), Arne, Eddi, Markus, Nils (je 1)</t>
  </si>
  <si>
    <t>Jamie (7), Paul (5), Konstantin, Sören (je 4), Jan2 (3), Nils, Steffen (je 2), Dennis, Jan, Tom, Vitali (je 1)</t>
  </si>
  <si>
    <t>Jan, Tom (je 4), Jamie, Jan2, Paul, Sören (je 2), Eddi, Konstantin, Nils, Steffen (je 1)</t>
  </si>
  <si>
    <t>- Comebacks: Jan, Jan2!
- Spiel auf größere kleine Tore (von Jamie)
- Spiel 2 ging nur bis 9
- Tom geht vorzeitig</t>
  </si>
  <si>
    <t>Steffen (7), Konstantin, Kristof, Sauer (je 5), Paul, Sören (je 3), Jamie, Nils (je 1)</t>
  </si>
  <si>
    <t>Nils (4), Paul (2), Jamie, Konstantin (je 1)</t>
  </si>
  <si>
    <r>
      <rPr>
        <sz val="12"/>
        <color rgb="FF00FF00"/>
        <rFont val="Kalinga"/>
        <family val="2"/>
      </rPr>
      <t>Jamie, Markus, Nils, Sören, Dennis3</t>
    </r>
    <r>
      <rPr>
        <sz val="12"/>
        <color indexed="8"/>
        <rFont val="Kalinga"/>
        <family val="2"/>
      </rPr>
      <t xml:space="preserve"> - Alexej, Konstantin, Eddi, Arne, Alex</t>
    </r>
  </si>
  <si>
    <r>
      <t xml:space="preserve">Eddi, Konstantin, Vitali, Paul, Jan, Dennis - </t>
    </r>
    <r>
      <rPr>
        <sz val="12"/>
        <color rgb="FFFF9900"/>
        <rFont val="Kalinga"/>
        <family val="2"/>
      </rPr>
      <t>Sören, Nils, Steffen, Jan2, Tom, Jamie</t>
    </r>
  </si>
  <si>
    <t xml:space="preserve"> </t>
  </si>
  <si>
    <t>Felix</t>
  </si>
  <si>
    <t>Tobi</t>
  </si>
  <si>
    <t xml:space="preserve">- Neue Spieler: Felix, Tobi!!!
- Sehr heiß. Gefühlte 38°C
- Kristof und Steffen kollidieren (Tor für Steffen). Kristof zieht sich blutende Wunde am Ellenbogen zu, die fachmännisch verarztet wird
- Spiel 3: Team 2 dreht einen 3:7 Rückstand in einen Sieg </t>
  </si>
  <si>
    <t>14. Spieltag</t>
  </si>
  <si>
    <t>Arne, Christoph, Eddi, Konstantin, Dennis (ab Spiel 4)</t>
  </si>
  <si>
    <t>Sören, Andi, Alex, Steffen, Tobias</t>
  </si>
  <si>
    <t>Nils, Paul, Tobi, Felix, Maddin</t>
  </si>
  <si>
    <t>T3 - T2</t>
  </si>
  <si>
    <r>
      <t xml:space="preserve">Konstantin, Arne, Andi, Tobias - </t>
    </r>
    <r>
      <rPr>
        <sz val="12"/>
        <color rgb="FF33CC33"/>
        <rFont val="Kalinga"/>
        <family val="2"/>
      </rPr>
      <t>Eddi, Sören, Dennis, Felix</t>
    </r>
  </si>
  <si>
    <t>3:3</t>
  </si>
  <si>
    <t>2:3</t>
  </si>
  <si>
    <t>4:1</t>
  </si>
  <si>
    <t>5:1</t>
  </si>
  <si>
    <t>0:6</t>
  </si>
  <si>
    <t>Konstantin (13), Sören (7), Andi, Christoph (je 5), Dennis, Steffen, Tobi (je 3), Eddi (2), Arne, Felix, Nils, Paul (je 1)</t>
  </si>
  <si>
    <t>Felix (2), Maddin, Nils (je 1)</t>
  </si>
  <si>
    <t>Dennis (5), Eddi, Felix (je 4), Andi, Arne, Sören, Tobias (je 3), Alex, Paul, Steffen (je 1)</t>
  </si>
  <si>
    <t>Maddin</t>
  </si>
  <si>
    <t>Tobias</t>
  </si>
  <si>
    <t>- Neuer Spieler: Tobias!!!
- Comeback: Maddin!
- Rekordbeteiligung: 15!
- Sehr heiß, aber bedeckt
- Team 1 spielt die ersten 2 Spiele in Unterzahl
- Team 1: oben ohne; Team 2: grüne Leibchen; Team 3: bunt -&gt; für die Leibchen-Statistiken werden nur die Spiele mit grüner Beteiligung gezählt</t>
  </si>
  <si>
    <t>15. Spieltag</t>
  </si>
  <si>
    <t>Sören (6), Vitali (5), Jamie, Marcel, Susi (je 3), Christoph (2), Steffen (1)</t>
  </si>
  <si>
    <r>
      <rPr>
        <sz val="12"/>
        <color rgb="FFFF9900"/>
        <rFont val="Kalinga"/>
        <family val="2"/>
      </rPr>
      <t>Jannis, Steffen, Markus M., Dennis, Susi</t>
    </r>
    <r>
      <rPr>
        <sz val="12"/>
        <color indexed="8"/>
        <rFont val="Kalinga"/>
        <family val="2"/>
      </rPr>
      <t xml:space="preserve"> - Jamie, Sören, Marcel, Vitali, Christoph</t>
    </r>
  </si>
  <si>
    <r>
      <rPr>
        <sz val="12"/>
        <color rgb="FFFF9900"/>
        <rFont val="Kalinga"/>
        <family val="2"/>
      </rPr>
      <t>Jannis, Markus M., Susi, Vitali, Sören</t>
    </r>
    <r>
      <rPr>
        <sz val="12"/>
        <color indexed="8"/>
        <rFont val="Kalinga"/>
        <family val="2"/>
      </rPr>
      <t xml:space="preserve"> - Jamie, Marcel, Christoph, Steffen, Dennis</t>
    </r>
  </si>
  <si>
    <t>Jannis (9), Jamie (6), Marcel, Markus M. (je 5), Steffen (4), Christoph, Dennis, Sören, Vitali (je 3), Susi (1)</t>
  </si>
  <si>
    <t>Marcel</t>
  </si>
  <si>
    <t>Markus M.</t>
  </si>
  <si>
    <t>Jannis</t>
  </si>
  <si>
    <t>Neuer Spieler: Jannis!!!
Comeback: Marcel, Markus M.!
Anfangs grade mal 3 vs. 3…</t>
  </si>
  <si>
    <t>16. Spieltag</t>
  </si>
  <si>
    <t>12:10</t>
  </si>
  <si>
    <t>8:6</t>
  </si>
  <si>
    <t>4:5</t>
  </si>
  <si>
    <t>Kristof (bringt Bier mit)</t>
  </si>
  <si>
    <t>Jannis von Nils</t>
  </si>
  <si>
    <t>Eric, Vitali, Susi, Jamie, Kristof, Jan2, Jannis - Alex, Maddin, Christoph, Andi, Andreas, Nils, Rainer, Steffen</t>
  </si>
  <si>
    <t>Eric, Vitali, Kristof, Jan2, Jannis, Rainer - Alex, Maddin, Christoph, Andi, Nils, Steffen</t>
  </si>
  <si>
    <t>Jannis (7), Christoph (6), Steffen (5), Jamie (4), Eric, Rainer (je 3), Kristof, Vitali (je 2), Alex, Andi, Jan2, Susi (je 1)</t>
  </si>
  <si>
    <t>Andreas</t>
  </si>
  <si>
    <t>Eric</t>
  </si>
  <si>
    <t>- Neuer Spieler: Andreas!!!
- Comeback: Eric, Jan2! 
- Spiel 2: ab 2. HZ nur 3 vs 3
- letzter Spieltag vor Beginn der Eishockey-Saison…</t>
  </si>
  <si>
    <t>17. Spieltag</t>
  </si>
  <si>
    <t>5:0</t>
  </si>
  <si>
    <t>Dennis3 (10), Markus M., Sören (je 5), Maddin (3), Arne, Eddi (je 2), Rainer (1)</t>
  </si>
  <si>
    <t>Dennis3, Sören (je 5), Markus (3), Alex, arne (je 2), Eddi, Maddin (je 1)</t>
  </si>
  <si>
    <r>
      <rPr>
        <sz val="12"/>
        <color rgb="FF00FF00"/>
        <rFont val="Kalinga"/>
        <family val="2"/>
      </rPr>
      <t>Sören, Dennis3, Markus M., Alex</t>
    </r>
    <r>
      <rPr>
        <sz val="12"/>
        <color indexed="8"/>
        <rFont val="Kalinga"/>
        <family val="2"/>
      </rPr>
      <t xml:space="preserve"> - Rainer, Eddi, Maddin, Arne, (Susi*)</t>
    </r>
  </si>
  <si>
    <r>
      <rPr>
        <sz val="12"/>
        <color rgb="FF00FF00"/>
        <rFont val="Kalinga"/>
        <family val="2"/>
      </rPr>
      <t>Sören, Dennis3, Markus M., Alex</t>
    </r>
    <r>
      <rPr>
        <sz val="12"/>
        <color indexed="8"/>
        <rFont val="Kalinga"/>
        <family val="2"/>
      </rPr>
      <t xml:space="preserve"> - Rainer, Eddi, Maddin, Arne</t>
    </r>
  </si>
  <si>
    <r>
      <t xml:space="preserve">- Susi scheidet sehr früh verletzt aus -&gt; keine Wertung
- 1. Spiel, 1. HZ: ohne Alex und Arne
- </t>
    </r>
    <r>
      <rPr>
        <b/>
        <sz val="16"/>
        <color indexed="8"/>
        <rFont val="Kalinga"/>
        <family val="2"/>
      </rPr>
      <t xml:space="preserve">Sören erzielt seinen </t>
    </r>
    <r>
      <rPr>
        <b/>
        <sz val="18"/>
        <color rgb="FFFF000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Scorerpunkt!</t>
    </r>
  </si>
  <si>
    <t>18. Spieltag</t>
  </si>
  <si>
    <t>Christoph, Kristof, Alexej, Eddi, Alex - Krissy, Paul, Vitali, Sören</t>
  </si>
  <si>
    <t>Christoph, Kristof, Alexej, Eddi, Alex, Dennis - Krissy, Paul, Vitali, Sören, Jannis, Steffen</t>
  </si>
  <si>
    <t>Christoph, Kristof, Alexej, Eddi, Dennis - Paul, Vitali, Sören, Jannis, Steffen</t>
  </si>
  <si>
    <t>4:10</t>
  </si>
  <si>
    <t>Christoph (11), Alexej, Jannis, Vitali (je 7), Paul, Sören (je 4), Eddi (3), Kristof (2), Alex (1)</t>
  </si>
  <si>
    <t>Christoph, Sören (je 3), Jannis (2), Alex, Eddi, Paul, Steffen, Vitali (je 1)</t>
  </si>
  <si>
    <t>- Neue Spielerin: Krissy!!!
- Keine Leibchen -&gt; Team 1: Rot-Weiß; Team 2: Schwarz</t>
  </si>
  <si>
    <t>Krissy</t>
  </si>
</sst>
</file>

<file path=xl/styles.xml><?xml version="1.0" encoding="utf-8"?>
<styleSheet xmlns="http://schemas.openxmlformats.org/spreadsheetml/2006/main">
  <fonts count="37">
    <font>
      <sz val="10"/>
      <color indexed="8"/>
      <name val="Arial"/>
    </font>
    <font>
      <b/>
      <sz val="10"/>
      <name val="Arial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sz val="10"/>
      <color indexed="8"/>
      <name val="Arial"/>
    </font>
    <font>
      <b/>
      <sz val="22"/>
      <name val="Arial"/>
      <family val="2"/>
    </font>
    <font>
      <b/>
      <sz val="10"/>
      <name val="Arial"/>
    </font>
    <font>
      <sz val="10"/>
      <name val="Arial"/>
    </font>
    <font>
      <b/>
      <sz val="10"/>
      <color indexed="8"/>
      <name val="MS Reference Sans Serif"/>
      <family val="2"/>
    </font>
    <font>
      <b/>
      <sz val="10"/>
      <name val="MS Reference Sans Serif"/>
      <family val="2"/>
    </font>
    <font>
      <b/>
      <sz val="11"/>
      <color indexed="8"/>
      <name val="Arial"/>
      <family val="2"/>
    </font>
    <font>
      <b/>
      <sz val="10"/>
      <name val="Kalinga"/>
      <family val="2"/>
    </font>
    <font>
      <sz val="10"/>
      <name val="Kaling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b/>
      <sz val="12"/>
      <color indexed="8"/>
      <name val="Kalinga"/>
      <family val="2"/>
    </font>
    <font>
      <sz val="12"/>
      <color indexed="8"/>
      <name val="Kalinga"/>
      <family val="2"/>
    </font>
    <font>
      <sz val="14"/>
      <color indexed="10"/>
      <name val="Kalinga"/>
      <family val="2"/>
    </font>
    <font>
      <sz val="12"/>
      <name val="Kalinga"/>
      <family val="2"/>
    </font>
    <font>
      <b/>
      <sz val="12"/>
      <name val="Kalinga"/>
      <family val="2"/>
    </font>
    <font>
      <sz val="10"/>
      <color rgb="FFFF0000"/>
      <name val="MS Reference Sans Serif"/>
      <family val="2"/>
    </font>
    <font>
      <sz val="10"/>
      <color rgb="FFFF0000"/>
      <name val="Kalinga"/>
      <family val="2"/>
    </font>
    <font>
      <b/>
      <sz val="10"/>
      <color rgb="FFFF6600"/>
      <name val="Kalinga"/>
      <family val="2"/>
    </font>
    <font>
      <b/>
      <sz val="10"/>
      <color rgb="FF00FF00"/>
      <name val="Kalinga"/>
      <family val="2"/>
    </font>
    <font>
      <b/>
      <sz val="10"/>
      <color rgb="FFFF0000"/>
      <name val="MS Reference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FF00"/>
      <name val="Kalinga"/>
      <family val="2"/>
    </font>
    <font>
      <sz val="12"/>
      <color rgb="FFFF9900"/>
      <name val="Kalinga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33CC33"/>
      <name val="Kalinga"/>
      <family val="2"/>
    </font>
    <font>
      <b/>
      <sz val="16"/>
      <color indexed="8"/>
      <name val="Kalinga"/>
      <family val="2"/>
    </font>
    <font>
      <b/>
      <sz val="18"/>
      <color rgb="FFFF0000"/>
      <name val="Kaling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3" xfId="0" applyBorder="1"/>
    <xf numFmtId="0" fontId="2" fillId="0" borderId="2" xfId="0" applyFont="1" applyBorder="1"/>
    <xf numFmtId="0" fontId="5" fillId="0" borderId="2" xfId="0" applyFont="1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0" fontId="4" fillId="0" borderId="2" xfId="0" applyFont="1" applyBorder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0" xfId="0" applyFont="1" applyFill="1"/>
    <xf numFmtId="0" fontId="13" fillId="3" borderId="1" xfId="0" applyFont="1" applyFill="1" applyBorder="1" applyAlignment="1">
      <alignment horizontal="center"/>
    </xf>
    <xf numFmtId="0" fontId="8" fillId="3" borderId="0" xfId="0" applyFont="1" applyFill="1"/>
    <xf numFmtId="0" fontId="8" fillId="3" borderId="7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8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14" fontId="18" fillId="5" borderId="1" xfId="0" applyNumberFormat="1" applyFont="1" applyFill="1" applyBorder="1" applyAlignment="1">
      <alignment horizontal="left"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14" fontId="19" fillId="0" borderId="1" xfId="0" quotePrefix="1" applyNumberFormat="1" applyFont="1" applyFill="1" applyBorder="1" applyAlignment="1">
      <alignment horizontal="left" vertical="center" wrapText="1"/>
    </xf>
    <xf numFmtId="0" fontId="8" fillId="7" borderId="0" xfId="0" applyFont="1" applyFill="1"/>
    <xf numFmtId="0" fontId="8" fillId="7" borderId="7" xfId="0" applyFont="1" applyFill="1" applyBorder="1"/>
    <xf numFmtId="0" fontId="10" fillId="5" borderId="8" xfId="0" applyFont="1" applyFill="1" applyBorder="1" applyAlignment="1">
      <alignment textRotation="90"/>
    </xf>
    <xf numFmtId="0" fontId="10" fillId="5" borderId="1" xfId="0" applyFont="1" applyFill="1" applyBorder="1" applyAlignment="1">
      <alignment horizontal="center" textRotation="90"/>
    </xf>
    <xf numFmtId="0" fontId="1" fillId="5" borderId="0" xfId="0" applyFont="1" applyFill="1" applyAlignment="1">
      <alignment textRotation="90"/>
    </xf>
    <xf numFmtId="0" fontId="10" fillId="5" borderId="9" xfId="0" applyFont="1" applyFill="1" applyBorder="1"/>
    <xf numFmtId="0" fontId="23" fillId="5" borderId="9" xfId="0" applyFont="1" applyFill="1" applyBorder="1" applyAlignment="1">
      <alignment horizontal="center"/>
    </xf>
    <xf numFmtId="2" fontId="23" fillId="5" borderId="9" xfId="0" applyNumberFormat="1" applyFont="1" applyFill="1" applyBorder="1" applyAlignment="1">
      <alignment horizontal="center"/>
    </xf>
    <xf numFmtId="0" fontId="8" fillId="5" borderId="7" xfId="0" applyFont="1" applyFill="1" applyBorder="1"/>
    <xf numFmtId="0" fontId="12" fillId="6" borderId="1" xfId="0" applyFont="1" applyFill="1" applyBorder="1"/>
    <xf numFmtId="0" fontId="24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2" fontId="24" fillId="6" borderId="1" xfId="0" applyNumberFormat="1" applyFont="1" applyFill="1" applyBorder="1" applyAlignment="1">
      <alignment horizontal="center"/>
    </xf>
    <xf numFmtId="0" fontId="12" fillId="6" borderId="10" xfId="0" applyFont="1" applyFill="1" applyBorder="1"/>
    <xf numFmtId="0" fontId="24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2" fontId="24" fillId="6" borderId="10" xfId="0" applyNumberFormat="1" applyFont="1" applyFill="1" applyBorder="1" applyAlignment="1">
      <alignment horizontal="center"/>
    </xf>
    <xf numFmtId="0" fontId="25" fillId="6" borderId="9" xfId="0" applyFont="1" applyFill="1" applyBorder="1"/>
    <xf numFmtId="0" fontId="13" fillId="6" borderId="9" xfId="0" applyFont="1" applyFill="1" applyBorder="1" applyAlignment="1">
      <alignment horizontal="center"/>
    </xf>
    <xf numFmtId="0" fontId="26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2" fontId="24" fillId="6" borderId="11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2" fontId="24" fillId="6" borderId="12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10" fillId="5" borderId="1" xfId="0" applyFont="1" applyFill="1" applyBorder="1"/>
    <xf numFmtId="0" fontId="27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7" fillId="4" borderId="1" xfId="0" applyFont="1" applyFill="1" applyBorder="1"/>
    <xf numFmtId="0" fontId="12" fillId="6" borderId="11" xfId="0" applyFont="1" applyFill="1" applyBorder="1"/>
    <xf numFmtId="0" fontId="13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3" fillId="3" borderId="12" xfId="0" applyFont="1" applyFill="1" applyBorder="1" applyAlignment="1">
      <alignment horizontal="center"/>
    </xf>
    <xf numFmtId="0" fontId="26" fillId="6" borderId="1" xfId="0" applyFont="1" applyFill="1" applyBorder="1"/>
    <xf numFmtId="2" fontId="13" fillId="6" borderId="10" xfId="0" applyNumberFormat="1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8" fillId="6" borderId="0" xfId="0" applyFont="1" applyFill="1" applyBorder="1"/>
    <xf numFmtId="0" fontId="8" fillId="6" borderId="14" xfId="0" applyFont="1" applyFill="1" applyBorder="1"/>
    <xf numFmtId="0" fontId="13" fillId="6" borderId="14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" fillId="5" borderId="8" xfId="0" applyFont="1" applyFill="1" applyBorder="1" applyAlignment="1">
      <alignment textRotation="90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8" fillId="5" borderId="1" xfId="0" applyFont="1" applyFill="1" applyBorder="1" applyAlignment="1">
      <alignment horizontal="center"/>
    </xf>
    <xf numFmtId="1" fontId="28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8" fillId="3" borderId="15" xfId="0" applyFont="1" applyFill="1" applyBorder="1"/>
    <xf numFmtId="0" fontId="13" fillId="6" borderId="1" xfId="0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2" fontId="27" fillId="5" borderId="17" xfId="0" applyNumberFormat="1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2" fontId="24" fillId="6" borderId="9" xfId="0" applyNumberFormat="1" applyFont="1" applyFill="1" applyBorder="1" applyAlignment="1">
      <alignment horizontal="center"/>
    </xf>
    <xf numFmtId="2" fontId="13" fillId="6" borderId="9" xfId="0" applyNumberFormat="1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9" xfId="0" applyNumberFormat="1" applyFont="1" applyFill="1" applyBorder="1" applyAlignment="1">
      <alignment horizontal="center"/>
    </xf>
    <xf numFmtId="1" fontId="13" fillId="6" borderId="9" xfId="0" applyNumberFormat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2" fillId="6" borderId="23" xfId="0" applyFont="1" applyFill="1" applyBorder="1"/>
    <xf numFmtId="0" fontId="24" fillId="6" borderId="23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2" fontId="24" fillId="6" borderId="23" xfId="0" applyNumberFormat="1" applyFont="1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1" fontId="27" fillId="5" borderId="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14" fontId="30" fillId="0" borderId="1" xfId="0" applyNumberFormat="1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left" vertical="center" wrapText="1"/>
    </xf>
    <xf numFmtId="0" fontId="13" fillId="6" borderId="10" xfId="0" applyNumberFormat="1" applyFont="1" applyFill="1" applyBorder="1" applyAlignment="1">
      <alignment horizontal="center"/>
    </xf>
    <xf numFmtId="0" fontId="32" fillId="5" borderId="0" xfId="0" applyFont="1" applyFill="1" applyAlignment="1">
      <alignment textRotation="90"/>
    </xf>
    <xf numFmtId="0" fontId="33" fillId="7" borderId="0" xfId="0" applyFont="1" applyFill="1"/>
    <xf numFmtId="0" fontId="13" fillId="6" borderId="25" xfId="0" applyFont="1" applyFill="1" applyBorder="1" applyAlignment="1">
      <alignment horizontal="center"/>
    </xf>
    <xf numFmtId="0" fontId="33" fillId="7" borderId="25" xfId="0" applyFont="1" applyFill="1" applyBorder="1"/>
    <xf numFmtId="0" fontId="33" fillId="7" borderId="7" xfId="0" applyFont="1" applyFill="1" applyBorder="1"/>
    <xf numFmtId="0" fontId="33" fillId="5" borderId="7" xfId="0" applyFont="1" applyFill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24" fillId="5" borderId="9" xfId="0" applyFont="1" applyFill="1" applyBorder="1" applyAlignment="1">
      <alignment horizontal="center"/>
    </xf>
    <xf numFmtId="2" fontId="24" fillId="5" borderId="9" xfId="0" applyNumberFormat="1" applyFont="1" applyFill="1" applyBorder="1" applyAlignment="1">
      <alignment horizontal="center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0" fontId="33" fillId="7" borderId="0" xfId="0" applyFont="1" applyFill="1" applyBorder="1"/>
    <xf numFmtId="0" fontId="12" fillId="6" borderId="1" xfId="0" quotePrefix="1" applyNumberFormat="1" applyFont="1" applyFill="1" applyBorder="1"/>
    <xf numFmtId="0" fontId="12" fillId="6" borderId="1" xfId="0" quotePrefix="1" applyFont="1" applyFill="1" applyBorder="1"/>
    <xf numFmtId="14" fontId="21" fillId="0" borderId="1" xfId="0" applyNumberFormat="1" applyFont="1" applyFill="1" applyBorder="1" applyAlignment="1">
      <alignment horizontal="left" vertical="center" wrapText="1"/>
    </xf>
    <xf numFmtId="14" fontId="34" fillId="0" borderId="1" xfId="0" applyNumberFormat="1" applyFont="1" applyFill="1" applyBorder="1" applyAlignment="1">
      <alignment horizontal="left" vertical="center" wrapText="1"/>
    </xf>
    <xf numFmtId="0" fontId="12" fillId="6" borderId="1" xfId="0" applyNumberFormat="1" applyFont="1" applyFill="1" applyBorder="1"/>
    <xf numFmtId="0" fontId="13" fillId="6" borderId="26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0" fillId="5" borderId="15" xfId="0" applyFill="1" applyBorder="1" applyAlignment="1"/>
    <xf numFmtId="0" fontId="2" fillId="0" borderId="20" xfId="0" applyFont="1" applyBorder="1" applyAlignment="1"/>
    <xf numFmtId="0" fontId="4" fillId="0" borderId="20" xfId="0" applyFont="1" applyBorder="1" applyAlignment="1"/>
    <xf numFmtId="0" fontId="0" fillId="0" borderId="0" xfId="0" applyAlignment="1"/>
  </cellXfs>
  <cellStyles count="1">
    <cellStyle name="Standard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Torverteilung</a:t>
            </a:r>
          </a:p>
        </c:rich>
      </c:tx>
      <c:layout>
        <c:manualLayout>
          <c:xMode val="edge"/>
          <c:yMode val="edge"/>
          <c:x val="0.43615934627170583"/>
          <c:y val="2.790700698016489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09713509935991"/>
          <c:y val="0.36434163690291438"/>
          <c:w val="0.61082767952574835"/>
          <c:h val="0.3674424167914522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4.4994905126830922E-3"/>
                  <c:y val="-0.1350588282216406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1947652090287667E-2"/>
                  <c:y val="-3.97788546370184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4860940867244605E-2"/>
                  <c:y val="-4.2656788589593223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8964006639330726E-2"/>
                  <c:y val="1.14052432886255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2015841834175638"/>
                  <c:y val="8.940655247894034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0406892903893222"/>
                  <c:y val="0.2038031987623232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0.17237316774125538"/>
                  <c:y val="0.130934871381738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2.6327339887118051E-2"/>
                  <c:y val="0.14476451733748424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1.6284272318776303E-2"/>
                  <c:y val="0.2135528430903649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Tore!$A$2:$A$42</c:f>
              <c:strCache>
                <c:ptCount val="41"/>
                <c:pt idx="0">
                  <c:v>Alex</c:v>
                </c:pt>
                <c:pt idx="1">
                  <c:v>Alexander</c:v>
                </c:pt>
                <c:pt idx="2">
                  <c:v>Alexej</c:v>
                </c:pt>
                <c:pt idx="3">
                  <c:v>Andi</c:v>
                </c:pt>
                <c:pt idx="4">
                  <c:v>Andreas</c:v>
                </c:pt>
                <c:pt idx="5">
                  <c:v>Arne</c:v>
                </c:pt>
                <c:pt idx="6">
                  <c:v>Chris</c:v>
                </c:pt>
                <c:pt idx="7">
                  <c:v>Christoph</c:v>
                </c:pt>
                <c:pt idx="8">
                  <c:v>Dennis</c:v>
                </c:pt>
                <c:pt idx="9">
                  <c:v>Dennis3</c:v>
                </c:pt>
                <c:pt idx="10">
                  <c:v>Eddi</c:v>
                </c:pt>
                <c:pt idx="11">
                  <c:v>Eric</c:v>
                </c:pt>
                <c:pt idx="12">
                  <c:v>Fabian</c:v>
                </c:pt>
                <c:pt idx="13">
                  <c:v>Felix</c:v>
                </c:pt>
                <c:pt idx="14">
                  <c:v>Jamie</c:v>
                </c:pt>
                <c:pt idx="15">
                  <c:v>Jan</c:v>
                </c:pt>
                <c:pt idx="16">
                  <c:v>Jan2</c:v>
                </c:pt>
                <c:pt idx="17">
                  <c:v>Jannis</c:v>
                </c:pt>
                <c:pt idx="18">
                  <c:v>Jürgen</c:v>
                </c:pt>
                <c:pt idx="19">
                  <c:v>Konstantin</c:v>
                </c:pt>
                <c:pt idx="20">
                  <c:v>Krissy</c:v>
                </c:pt>
                <c:pt idx="21">
                  <c:v>Kristof</c:v>
                </c:pt>
                <c:pt idx="22">
                  <c:v>Lubo</c:v>
                </c:pt>
                <c:pt idx="23">
                  <c:v>Nils</c:v>
                </c:pt>
                <c:pt idx="24">
                  <c:v>Maddin</c:v>
                </c:pt>
                <c:pt idx="25">
                  <c:v>Marcel</c:v>
                </c:pt>
                <c:pt idx="26">
                  <c:v>Markus</c:v>
                </c:pt>
                <c:pt idx="27">
                  <c:v>Markus M.</c:v>
                </c:pt>
                <c:pt idx="28">
                  <c:v>Micha</c:v>
                </c:pt>
                <c:pt idx="29">
                  <c:v>Paul</c:v>
                </c:pt>
                <c:pt idx="30">
                  <c:v>Peter</c:v>
                </c:pt>
                <c:pt idx="31">
                  <c:v>Rainer</c:v>
                </c:pt>
                <c:pt idx="32">
                  <c:v>Sauer</c:v>
                </c:pt>
                <c:pt idx="33">
                  <c:v>Schlotti</c:v>
                </c:pt>
                <c:pt idx="34">
                  <c:v>Sören</c:v>
                </c:pt>
                <c:pt idx="35">
                  <c:v>Steffen</c:v>
                </c:pt>
                <c:pt idx="36">
                  <c:v>Susi</c:v>
                </c:pt>
                <c:pt idx="37">
                  <c:v>Sven</c:v>
                </c:pt>
                <c:pt idx="38">
                  <c:v>Tobi</c:v>
                </c:pt>
                <c:pt idx="39">
                  <c:v>Tobias</c:v>
                </c:pt>
                <c:pt idx="40">
                  <c:v>Tom</c:v>
                </c:pt>
              </c:strCache>
            </c:strRef>
          </c:cat>
          <c:val>
            <c:numRef>
              <c:f>Tore!$B$2:$B$42</c:f>
              <c:numCache>
                <c:formatCode>General</c:formatCode>
                <c:ptCount val="41"/>
                <c:pt idx="0">
                  <c:v>8</c:v>
                </c:pt>
                <c:pt idx="1">
                  <c:v>1</c:v>
                </c:pt>
                <c:pt idx="2">
                  <c:v>27</c:v>
                </c:pt>
                <c:pt idx="3">
                  <c:v>14</c:v>
                </c:pt>
                <c:pt idx="4">
                  <c:v>0</c:v>
                </c:pt>
                <c:pt idx="5">
                  <c:v>20</c:v>
                </c:pt>
                <c:pt idx="6">
                  <c:v>3</c:v>
                </c:pt>
                <c:pt idx="7">
                  <c:v>33</c:v>
                </c:pt>
                <c:pt idx="8">
                  <c:v>26</c:v>
                </c:pt>
                <c:pt idx="9">
                  <c:v>73</c:v>
                </c:pt>
                <c:pt idx="10">
                  <c:v>14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37</c:v>
                </c:pt>
                <c:pt idx="15">
                  <c:v>1</c:v>
                </c:pt>
                <c:pt idx="16">
                  <c:v>16</c:v>
                </c:pt>
                <c:pt idx="17">
                  <c:v>23</c:v>
                </c:pt>
                <c:pt idx="18">
                  <c:v>3</c:v>
                </c:pt>
                <c:pt idx="19">
                  <c:v>70</c:v>
                </c:pt>
                <c:pt idx="20">
                  <c:v>0</c:v>
                </c:pt>
                <c:pt idx="21">
                  <c:v>35</c:v>
                </c:pt>
                <c:pt idx="22">
                  <c:v>1</c:v>
                </c:pt>
                <c:pt idx="23">
                  <c:v>28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7</c:v>
                </c:pt>
                <c:pt idx="29">
                  <c:v>55</c:v>
                </c:pt>
                <c:pt idx="30">
                  <c:v>11</c:v>
                </c:pt>
                <c:pt idx="31">
                  <c:v>25</c:v>
                </c:pt>
                <c:pt idx="32">
                  <c:v>20</c:v>
                </c:pt>
                <c:pt idx="33">
                  <c:v>0</c:v>
                </c:pt>
                <c:pt idx="34">
                  <c:v>74</c:v>
                </c:pt>
                <c:pt idx="35">
                  <c:v>31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37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Abschläge</a:t>
            </a:r>
          </a:p>
        </c:rich>
      </c:tx>
      <c:layout>
        <c:manualLayout>
          <c:xMode val="edge"/>
          <c:yMode val="edge"/>
          <c:x val="0.45355191256830579"/>
          <c:y val="2.661064425770309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06027210364023"/>
          <c:y val="0.35154109706141828"/>
          <c:w val="0.63479109281710933"/>
          <c:h val="0.3879557126932804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9872177986624133E-2"/>
                  <c:y val="-9.959343799949170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6624297770377236E-2"/>
                  <c:y val="-0.11512503699579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3198941214162532E-3"/>
                  <c:y val="3.6068057479060028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1.6619407244865145E-2"/>
                  <c:y val="0.1215023479999621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3.8738968942243476E-2"/>
                  <c:y val="9.9762454828683206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9.4223362409931247E-3"/>
                  <c:y val="1.5175002786901197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3.5173869078244692E-2"/>
                  <c:y val="1.9320223760070681E-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1.6533714302282905E-2"/>
                  <c:y val="4.6988086890754309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3.3621183506997693E-2"/>
                  <c:y val="0.11169856006259711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5.5479055128882945E-2"/>
                  <c:y val="-5.0941370499878846E-2"/>
                </c:manualLayout>
              </c:layout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-0.10107480765289018"/>
                  <c:y val="3.8909967053049492E-2"/>
                </c:manualLayout>
              </c:layout>
              <c:dLblPos val="bestFit"/>
              <c:showCatName val="1"/>
              <c:showPercent val="1"/>
            </c:dLbl>
            <c:dLbl>
              <c:idx val="17"/>
              <c:layout>
                <c:manualLayout>
                  <c:x val="-5.0877684593675414E-2"/>
                  <c:y val="-5.059079443857911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Sonstiges!$A$2:$A$42</c:f>
              <c:strCache>
                <c:ptCount val="41"/>
                <c:pt idx="0">
                  <c:v>Alex</c:v>
                </c:pt>
                <c:pt idx="1">
                  <c:v>Alexander</c:v>
                </c:pt>
                <c:pt idx="2">
                  <c:v>Alexej</c:v>
                </c:pt>
                <c:pt idx="3">
                  <c:v>Andi</c:v>
                </c:pt>
                <c:pt idx="4">
                  <c:v>Andreas</c:v>
                </c:pt>
                <c:pt idx="5">
                  <c:v>Arne</c:v>
                </c:pt>
                <c:pt idx="6">
                  <c:v>Chris</c:v>
                </c:pt>
                <c:pt idx="7">
                  <c:v>Christoph</c:v>
                </c:pt>
                <c:pt idx="8">
                  <c:v>Dennis </c:v>
                </c:pt>
                <c:pt idx="9">
                  <c:v>Dennis3</c:v>
                </c:pt>
                <c:pt idx="10">
                  <c:v>Eddi</c:v>
                </c:pt>
                <c:pt idx="11">
                  <c:v>Eric</c:v>
                </c:pt>
                <c:pt idx="12">
                  <c:v>Fabian</c:v>
                </c:pt>
                <c:pt idx="13">
                  <c:v>Felix</c:v>
                </c:pt>
                <c:pt idx="14">
                  <c:v>James</c:v>
                </c:pt>
                <c:pt idx="15">
                  <c:v>Jan</c:v>
                </c:pt>
                <c:pt idx="16">
                  <c:v>Jan2</c:v>
                </c:pt>
                <c:pt idx="17">
                  <c:v>Jannis</c:v>
                </c:pt>
                <c:pt idx="18">
                  <c:v>Jürgen</c:v>
                </c:pt>
                <c:pt idx="19">
                  <c:v>Konstantin</c:v>
                </c:pt>
                <c:pt idx="20">
                  <c:v>Krissy</c:v>
                </c:pt>
                <c:pt idx="21">
                  <c:v>Kristof</c:v>
                </c:pt>
                <c:pt idx="22">
                  <c:v>Lubo</c:v>
                </c:pt>
                <c:pt idx="23">
                  <c:v>Nils</c:v>
                </c:pt>
                <c:pt idx="24">
                  <c:v>Maddin</c:v>
                </c:pt>
                <c:pt idx="25">
                  <c:v>Marcel</c:v>
                </c:pt>
                <c:pt idx="26">
                  <c:v>Markus</c:v>
                </c:pt>
                <c:pt idx="27">
                  <c:v>Markus M.</c:v>
                </c:pt>
                <c:pt idx="28">
                  <c:v>Micha</c:v>
                </c:pt>
                <c:pt idx="29">
                  <c:v>Paul</c:v>
                </c:pt>
                <c:pt idx="30">
                  <c:v>Peter</c:v>
                </c:pt>
                <c:pt idx="31">
                  <c:v>Rainer</c:v>
                </c:pt>
                <c:pt idx="32">
                  <c:v>Sauer</c:v>
                </c:pt>
                <c:pt idx="33">
                  <c:v>Schlotti</c:v>
                </c:pt>
                <c:pt idx="34">
                  <c:v>Sören</c:v>
                </c:pt>
                <c:pt idx="35">
                  <c:v>Steffen</c:v>
                </c:pt>
                <c:pt idx="36">
                  <c:v>Susi</c:v>
                </c:pt>
                <c:pt idx="37">
                  <c:v>Sven</c:v>
                </c:pt>
                <c:pt idx="38">
                  <c:v>Tobi</c:v>
                </c:pt>
                <c:pt idx="39">
                  <c:v>Tobias</c:v>
                </c:pt>
                <c:pt idx="40">
                  <c:v>Tom</c:v>
                </c:pt>
              </c:strCache>
            </c:strRef>
          </c:cat>
          <c:val>
            <c:numRef>
              <c:f>Sonstiges!$C$2:$C$42</c:f>
              <c:numCache>
                <c:formatCode>General</c:formatCode>
                <c:ptCount val="4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12</xdr:col>
      <xdr:colOff>209550</xdr:colOff>
      <xdr:row>44</xdr:row>
      <xdr:rowOff>9525</xdr:rowOff>
    </xdr:to>
    <xdr:graphicFrame macro="">
      <xdr:nvGraphicFramePr>
        <xdr:cNvPr id="2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13</xdr:col>
      <xdr:colOff>752475</xdr:colOff>
      <xdr:row>42</xdr:row>
      <xdr:rowOff>85725</xdr:rowOff>
    </xdr:to>
    <xdr:graphicFrame macro="">
      <xdr:nvGraphicFramePr>
        <xdr:cNvPr id="3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workbookViewId="0">
      <selection activeCell="B15" sqref="B15"/>
    </sheetView>
  </sheetViews>
  <sheetFormatPr baseColWidth="10" defaultRowHeight="12.75"/>
  <cols>
    <col min="1" max="1" width="25.7109375" customWidth="1"/>
    <col min="2" max="2" width="83.42578125" customWidth="1"/>
  </cols>
  <sheetData>
    <row r="2" spans="1:2" ht="27.75">
      <c r="A2" s="144" t="s">
        <v>120</v>
      </c>
      <c r="B2" s="145"/>
    </row>
    <row r="3" spans="1:2">
      <c r="B3" s="14"/>
    </row>
    <row r="4" spans="1:2">
      <c r="A4" s="10" t="s">
        <v>0</v>
      </c>
      <c r="B4" s="9"/>
    </row>
    <row r="5" spans="1:2">
      <c r="A5" s="32" t="s">
        <v>121</v>
      </c>
      <c r="B5" s="9"/>
    </row>
    <row r="6" spans="1:2">
      <c r="A6" s="3" t="s">
        <v>1</v>
      </c>
      <c r="B6" s="9"/>
    </row>
    <row r="7" spans="1:2">
      <c r="A7" s="3"/>
      <c r="B7" s="9"/>
    </row>
    <row r="8" spans="1:2">
      <c r="A8" s="10" t="s">
        <v>2</v>
      </c>
      <c r="B8" s="33" t="s">
        <v>79</v>
      </c>
    </row>
    <row r="9" spans="1:2">
      <c r="A9" s="10" t="s">
        <v>3</v>
      </c>
      <c r="B9" s="9" t="s">
        <v>4</v>
      </c>
    </row>
    <row r="10" spans="1:2">
      <c r="A10" s="10" t="s">
        <v>5</v>
      </c>
      <c r="B10" s="9" t="s">
        <v>6</v>
      </c>
    </row>
    <row r="11" spans="1:2">
      <c r="A11" s="10" t="s">
        <v>7</v>
      </c>
      <c r="B11" s="9" t="s">
        <v>8</v>
      </c>
    </row>
    <row r="12" spans="1:2">
      <c r="A12" s="10" t="s">
        <v>9</v>
      </c>
      <c r="B12" s="9" t="s">
        <v>10</v>
      </c>
    </row>
    <row r="13" spans="1:2">
      <c r="A13" s="10" t="s">
        <v>68</v>
      </c>
      <c r="B13" s="9" t="s">
        <v>69</v>
      </c>
    </row>
    <row r="14" spans="1:2">
      <c r="A14" s="10" t="s">
        <v>63</v>
      </c>
      <c r="B14" s="9" t="s">
        <v>11</v>
      </c>
    </row>
    <row r="15" spans="1:2">
      <c r="A15" s="10" t="s">
        <v>12</v>
      </c>
      <c r="B15" s="9" t="s">
        <v>64</v>
      </c>
    </row>
    <row r="16" spans="1:2">
      <c r="A16" s="10" t="s">
        <v>13</v>
      </c>
      <c r="B16" s="9" t="s">
        <v>14</v>
      </c>
    </row>
    <row r="17" spans="1:2">
      <c r="A17" s="3"/>
      <c r="B17" s="9"/>
    </row>
    <row r="18" spans="1:2">
      <c r="A18" s="11" t="s">
        <v>15</v>
      </c>
      <c r="B18" s="9"/>
    </row>
    <row r="19" spans="1:2">
      <c r="A19" s="11" t="s">
        <v>16</v>
      </c>
      <c r="B19" s="9"/>
    </row>
    <row r="20" spans="1:2">
      <c r="A20" s="3"/>
      <c r="B20" s="9"/>
    </row>
    <row r="21" spans="1:2">
      <c r="A21" s="3" t="s">
        <v>17</v>
      </c>
      <c r="B21" s="9"/>
    </row>
    <row r="22" spans="1:2">
      <c r="A22" s="3"/>
      <c r="B22" s="9"/>
    </row>
    <row r="23" spans="1:2">
      <c r="A23" s="20" t="s">
        <v>74</v>
      </c>
      <c r="B23" s="9"/>
    </row>
    <row r="24" spans="1:2">
      <c r="A24" s="3"/>
      <c r="B24" s="9"/>
    </row>
    <row r="25" spans="1:2" ht="38.25">
      <c r="A25" s="17" t="s">
        <v>65</v>
      </c>
      <c r="B25" s="12"/>
    </row>
  </sheetData>
  <mergeCells count="1">
    <mergeCell ref="A2:B2"/>
  </mergeCells>
  <phoneticPr fontId="0" type="noConversion"/>
  <printOptions gridLines="1"/>
  <pageMargins left="0.78740157499999996" right="0.78740157499999996" top="0.984251969" bottom="0.984251969" header="0.5" footer="0.5"/>
  <pageSetup paperSize="9"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94"/>
  <sheetViews>
    <sheetView topLeftCell="A3" workbookViewId="0">
      <selection activeCell="B22" sqref="B22:D22"/>
    </sheetView>
  </sheetViews>
  <sheetFormatPr baseColWidth="10" defaultColWidth="0" defaultRowHeight="12.75" zeroHeight="1"/>
  <cols>
    <col min="1" max="1" width="11.42578125" customWidth="1"/>
    <col min="2" max="3" width="11.5703125" style="4" customWidth="1"/>
    <col min="4" max="4" width="13.7109375" style="4" customWidth="1"/>
    <col min="5" max="5" width="13.85546875" style="4" customWidth="1"/>
    <col min="6" max="6" width="15.7109375" customWidth="1"/>
  </cols>
  <sheetData>
    <row r="1" spans="1:43" s="71" customFormat="1">
      <c r="A1" s="92"/>
      <c r="B1" s="93" t="s">
        <v>24</v>
      </c>
      <c r="C1" s="93" t="s">
        <v>60</v>
      </c>
      <c r="D1" s="93" t="s">
        <v>61</v>
      </c>
      <c r="E1" s="93" t="s">
        <v>32</v>
      </c>
      <c r="F1" s="93" t="s">
        <v>66</v>
      </c>
    </row>
    <row r="2" spans="1:43" s="28" customFormat="1" ht="16.5">
      <c r="A2" s="54" t="s">
        <v>73</v>
      </c>
      <c r="B2" s="55">
        <f>Tore!C2</f>
        <v>20</v>
      </c>
      <c r="C2" s="56">
        <v>1</v>
      </c>
      <c r="D2" s="57">
        <f t="shared" ref="D2:D4" si="0">C2/B2</f>
        <v>0.05</v>
      </c>
      <c r="E2" s="56"/>
      <c r="F2" s="5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s="28" customFormat="1" ht="16.5">
      <c r="A3" s="54" t="s">
        <v>203</v>
      </c>
      <c r="B3" s="55">
        <f>Tore!C3</f>
        <v>2</v>
      </c>
      <c r="C3" s="56">
        <v>0</v>
      </c>
      <c r="D3" s="57">
        <f t="shared" ref="D3" si="1">C3/B3</f>
        <v>0</v>
      </c>
      <c r="E3" s="56"/>
      <c r="F3" s="5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28" customFormat="1" ht="16.5">
      <c r="A4" s="54" t="s">
        <v>110</v>
      </c>
      <c r="B4" s="55">
        <f>Tore!C4</f>
        <v>15</v>
      </c>
      <c r="C4" s="56">
        <v>0</v>
      </c>
      <c r="D4" s="57">
        <f t="shared" si="0"/>
        <v>0</v>
      </c>
      <c r="E4" s="56"/>
      <c r="F4" s="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s="28" customFormat="1" ht="16.5">
      <c r="A5" s="54" t="s">
        <v>221</v>
      </c>
      <c r="B5" s="55">
        <f>Tore!C5</f>
        <v>12</v>
      </c>
      <c r="C5" s="56">
        <v>0</v>
      </c>
      <c r="D5" s="57">
        <f t="shared" ref="D5" si="2">C5/B5</f>
        <v>0</v>
      </c>
      <c r="E5" s="56"/>
      <c r="F5" s="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s="28" customFormat="1" ht="16.5">
      <c r="A6" s="54" t="s">
        <v>294</v>
      </c>
      <c r="B6" s="55">
        <f>Tore!C6</f>
        <v>1</v>
      </c>
      <c r="C6" s="56">
        <v>0</v>
      </c>
      <c r="D6" s="57">
        <f t="shared" ref="D6" si="3">C6/B6</f>
        <v>0</v>
      </c>
      <c r="E6" s="56"/>
      <c r="F6" s="5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28" customFormat="1" ht="16.5">
      <c r="A7" s="54" t="s">
        <v>175</v>
      </c>
      <c r="B7" s="55">
        <f>Tore!C7</f>
        <v>19</v>
      </c>
      <c r="C7" s="56">
        <v>0</v>
      </c>
      <c r="D7" s="57">
        <f t="shared" ref="D7" si="4">C7/B7</f>
        <v>0</v>
      </c>
      <c r="E7" s="56"/>
      <c r="F7" s="5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28" customFormat="1" ht="16.5">
      <c r="A8" s="54" t="s">
        <v>117</v>
      </c>
      <c r="B8" s="55">
        <f>Tore!C8</f>
        <v>3</v>
      </c>
      <c r="C8" s="56">
        <v>0</v>
      </c>
      <c r="D8" s="57">
        <f t="shared" ref="D8" si="5">C8/B8</f>
        <v>0</v>
      </c>
      <c r="E8" s="56"/>
      <c r="F8" s="5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28" customFormat="1" ht="16.5">
      <c r="A9" s="54" t="s">
        <v>230</v>
      </c>
      <c r="B9" s="55">
        <f>Tore!C9</f>
        <v>14</v>
      </c>
      <c r="C9" s="56">
        <v>0</v>
      </c>
      <c r="D9" s="57">
        <f t="shared" ref="D9" si="6">C9/B9</f>
        <v>0</v>
      </c>
      <c r="E9" s="56"/>
      <c r="F9" s="5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30" customFormat="1" ht="16.5">
      <c r="A10" s="54" t="s">
        <v>91</v>
      </c>
      <c r="B10" s="55">
        <f>Tore!C10</f>
        <v>29</v>
      </c>
      <c r="C10" s="56">
        <v>0</v>
      </c>
      <c r="D10" s="57">
        <f t="shared" ref="D10:D24" si="7">C10/B10</f>
        <v>0</v>
      </c>
      <c r="E10" s="56"/>
      <c r="F10" s="5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30" customFormat="1" ht="16.5">
      <c r="A11" s="54" t="s">
        <v>78</v>
      </c>
      <c r="B11" s="55">
        <f>Tore!C11</f>
        <v>25</v>
      </c>
      <c r="C11" s="56">
        <v>0</v>
      </c>
      <c r="D11" s="57">
        <f t="shared" si="7"/>
        <v>0</v>
      </c>
      <c r="E11" s="56"/>
      <c r="F11" s="5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30" customFormat="1" ht="16.5">
      <c r="A12" s="54" t="s">
        <v>108</v>
      </c>
      <c r="B12" s="55">
        <f>Tore!C12</f>
        <v>24</v>
      </c>
      <c r="C12" s="56">
        <v>0</v>
      </c>
      <c r="D12" s="57">
        <f>C12/B12</f>
        <v>0</v>
      </c>
      <c r="E12" s="56"/>
      <c r="F12" s="5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30" customFormat="1" ht="16.5">
      <c r="A13" s="54" t="s">
        <v>295</v>
      </c>
      <c r="B13" s="55">
        <f>Tore!C13</f>
        <v>2</v>
      </c>
      <c r="C13" s="56">
        <v>0</v>
      </c>
      <c r="D13" s="57">
        <f t="shared" ref="D13" si="8">C13/B13</f>
        <v>0</v>
      </c>
      <c r="E13" s="56"/>
      <c r="F13" s="5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30" customFormat="1" ht="16.5">
      <c r="A14" s="54" t="s">
        <v>118</v>
      </c>
      <c r="B14" s="55">
        <f>Tore!C14</f>
        <v>3</v>
      </c>
      <c r="C14" s="56">
        <v>0</v>
      </c>
      <c r="D14" s="57">
        <f t="shared" ref="D14" si="9">C14/B14</f>
        <v>0</v>
      </c>
      <c r="E14" s="56"/>
      <c r="F14" s="5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30" customFormat="1" ht="16.5">
      <c r="A15" s="54" t="s">
        <v>256</v>
      </c>
      <c r="B15" s="55">
        <f>Tore!C15</f>
        <v>8</v>
      </c>
      <c r="C15" s="56">
        <v>4</v>
      </c>
      <c r="D15" s="57">
        <f t="shared" ref="D15" si="10">C15/B15</f>
        <v>0.5</v>
      </c>
      <c r="E15" s="56"/>
      <c r="F15" s="5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30" customFormat="1" ht="16.5">
      <c r="A16" s="54" t="s">
        <v>152</v>
      </c>
      <c r="B16" s="55">
        <f>Tore!C16</f>
        <v>19</v>
      </c>
      <c r="C16" s="56">
        <v>0</v>
      </c>
      <c r="D16" s="57">
        <f t="shared" ref="D16" si="11">C16/B16</f>
        <v>0</v>
      </c>
      <c r="E16" s="56"/>
      <c r="F16" s="5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30" customFormat="1" ht="16.5">
      <c r="A17" s="54" t="s">
        <v>206</v>
      </c>
      <c r="B17" s="55">
        <f>Tore!C17</f>
        <v>2</v>
      </c>
      <c r="C17" s="56">
        <v>0</v>
      </c>
      <c r="D17" s="57">
        <f t="shared" ref="D17:D18" si="12">C17/B17</f>
        <v>0</v>
      </c>
      <c r="E17" s="56"/>
      <c r="F17" s="5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30" customFormat="1" ht="16.5">
      <c r="A18" s="139" t="s">
        <v>207</v>
      </c>
      <c r="B18" s="55">
        <f>Tore!C18</f>
        <v>8</v>
      </c>
      <c r="C18" s="56">
        <v>0</v>
      </c>
      <c r="D18" s="57">
        <f t="shared" si="12"/>
        <v>0</v>
      </c>
      <c r="E18" s="56"/>
      <c r="F18" s="5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0" customFormat="1" ht="16.5">
      <c r="A19" s="54" t="s">
        <v>283</v>
      </c>
      <c r="B19" s="55">
        <f>Tore!C19</f>
        <v>6</v>
      </c>
      <c r="C19" s="56">
        <v>0</v>
      </c>
      <c r="D19" s="57">
        <f t="shared" ref="D19" si="13">C19/B19</f>
        <v>0</v>
      </c>
      <c r="E19" s="56">
        <v>1</v>
      </c>
      <c r="F19" s="5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0" customFormat="1" ht="16.5">
      <c r="A20" s="54" t="s">
        <v>100</v>
      </c>
      <c r="B20" s="55">
        <f>Tore!C20</f>
        <v>4</v>
      </c>
      <c r="C20" s="56">
        <v>0</v>
      </c>
      <c r="D20" s="57">
        <f t="shared" ref="D20" si="14">C20/B20</f>
        <v>0</v>
      </c>
      <c r="E20" s="56"/>
      <c r="F20" s="5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0" customFormat="1" ht="16.5">
      <c r="A21" s="54" t="s">
        <v>109</v>
      </c>
      <c r="B21" s="55">
        <f>Tore!C21</f>
        <v>30</v>
      </c>
      <c r="C21" s="56">
        <v>0</v>
      </c>
      <c r="D21" s="57">
        <f>C21/B21</f>
        <v>0</v>
      </c>
      <c r="E21" s="56"/>
      <c r="F21" s="5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0" customFormat="1" ht="16.5">
      <c r="A22" s="54" t="s">
        <v>312</v>
      </c>
      <c r="B22" s="55">
        <f>Tore!C22</f>
        <v>2</v>
      </c>
      <c r="C22" s="56">
        <v>0</v>
      </c>
      <c r="D22" s="57">
        <f>C22/B22</f>
        <v>0</v>
      </c>
      <c r="E22" s="56"/>
      <c r="F22" s="5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0" customFormat="1" ht="16.5">
      <c r="A23" s="54" t="s">
        <v>80</v>
      </c>
      <c r="B23" s="55">
        <f>Tore!C23</f>
        <v>28</v>
      </c>
      <c r="C23" s="56">
        <v>0</v>
      </c>
      <c r="D23" s="57">
        <f t="shared" si="7"/>
        <v>0</v>
      </c>
      <c r="E23" s="56"/>
      <c r="F23" s="56">
        <v>1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0" customFormat="1" ht="16.5">
      <c r="A24" s="54" t="s">
        <v>151</v>
      </c>
      <c r="B24" s="55">
        <f>Tore!C24</f>
        <v>6</v>
      </c>
      <c r="C24" s="56">
        <v>0</v>
      </c>
      <c r="D24" s="57">
        <f t="shared" si="7"/>
        <v>0</v>
      </c>
      <c r="E24" s="56"/>
      <c r="F24" s="5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0" customFormat="1" ht="16.5">
      <c r="A25" s="54" t="s">
        <v>85</v>
      </c>
      <c r="B25" s="55">
        <f>Tore!C25</f>
        <v>26</v>
      </c>
      <c r="C25" s="56">
        <v>1</v>
      </c>
      <c r="D25" s="57">
        <f t="shared" ref="D25:D48" si="15">C25/B25</f>
        <v>3.8461538461538464E-2</v>
      </c>
      <c r="E25" s="56"/>
      <c r="F25" s="5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0" customFormat="1" ht="16.5">
      <c r="A26" s="54" t="s">
        <v>273</v>
      </c>
      <c r="B26" s="55">
        <f>Tore!C26</f>
        <v>8</v>
      </c>
      <c r="C26" s="56">
        <v>1</v>
      </c>
      <c r="D26" s="57">
        <f t="shared" ref="D26:D27" si="16">C26/B26</f>
        <v>0.125</v>
      </c>
      <c r="E26" s="56"/>
      <c r="F26" s="5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0" customFormat="1" ht="16.5">
      <c r="A27" s="54" t="s">
        <v>281</v>
      </c>
      <c r="B27" s="55">
        <f>Tore!C27</f>
        <v>2</v>
      </c>
      <c r="C27" s="56">
        <v>0</v>
      </c>
      <c r="D27" s="57">
        <f t="shared" si="16"/>
        <v>0</v>
      </c>
      <c r="E27" s="56"/>
      <c r="F27" s="5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0" customFormat="1" ht="16.5">
      <c r="A28" s="54" t="s">
        <v>93</v>
      </c>
      <c r="B28" s="55">
        <f>Tore!C28</f>
        <v>10</v>
      </c>
      <c r="C28" s="56">
        <v>0</v>
      </c>
      <c r="D28" s="57">
        <f t="shared" si="15"/>
        <v>0</v>
      </c>
      <c r="E28" s="56"/>
      <c r="F28" s="5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0" customFormat="1" ht="16.5">
      <c r="A29" s="54" t="s">
        <v>282</v>
      </c>
      <c r="B29" s="55">
        <f>Tore!C29</f>
        <v>4</v>
      </c>
      <c r="C29" s="56">
        <v>0</v>
      </c>
      <c r="D29" s="57">
        <f t="shared" si="15"/>
        <v>0</v>
      </c>
      <c r="E29" s="56"/>
      <c r="F29" s="5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0" customFormat="1" ht="16.5">
      <c r="A30" s="54" t="s">
        <v>119</v>
      </c>
      <c r="B30" s="55">
        <f>Tore!C30</f>
        <v>15</v>
      </c>
      <c r="C30" s="56">
        <v>1</v>
      </c>
      <c r="D30" s="57">
        <f t="shared" si="15"/>
        <v>6.6666666666666666E-2</v>
      </c>
      <c r="E30" s="56">
        <v>1</v>
      </c>
      <c r="F30" s="5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0" customFormat="1" ht="16.5">
      <c r="A31" s="54" t="s">
        <v>105</v>
      </c>
      <c r="B31" s="55">
        <f>Tore!C31</f>
        <v>31</v>
      </c>
      <c r="C31" s="56">
        <v>0</v>
      </c>
      <c r="D31" s="57">
        <f t="shared" ref="D31" si="17">C31/B31</f>
        <v>0</v>
      </c>
      <c r="E31" s="56"/>
      <c r="F31" s="5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0" customFormat="1" ht="16.5">
      <c r="A32" s="54" t="s">
        <v>111</v>
      </c>
      <c r="B32" s="55">
        <f>Tore!C32</f>
        <v>4</v>
      </c>
      <c r="C32" s="56">
        <v>0</v>
      </c>
      <c r="D32" s="57">
        <f t="shared" ref="D32" si="18">C32/B32</f>
        <v>0</v>
      </c>
      <c r="E32" s="56"/>
      <c r="F32" s="5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0" customFormat="1" ht="16.5">
      <c r="A33" s="54" t="s">
        <v>88</v>
      </c>
      <c r="B33" s="55">
        <f>Tore!C33</f>
        <v>17</v>
      </c>
      <c r="C33" s="56">
        <v>1</v>
      </c>
      <c r="D33" s="57">
        <f t="shared" si="15"/>
        <v>5.8823529411764705E-2</v>
      </c>
      <c r="E33" s="56"/>
      <c r="F33" s="56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0" customFormat="1" ht="16.5">
      <c r="A34" s="54" t="s">
        <v>116</v>
      </c>
      <c r="B34" s="55">
        <f>Tore!C34</f>
        <v>14</v>
      </c>
      <c r="C34" s="56">
        <v>0</v>
      </c>
      <c r="D34" s="57">
        <f t="shared" si="15"/>
        <v>0</v>
      </c>
      <c r="E34" s="56"/>
      <c r="F34" s="5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0" customFormat="1" ht="16.5">
      <c r="A35" s="54" t="s">
        <v>195</v>
      </c>
      <c r="B35" s="55">
        <f>Tore!C35</f>
        <v>2</v>
      </c>
      <c r="C35" s="56">
        <v>0</v>
      </c>
      <c r="D35" s="57">
        <f t="shared" ref="D35" si="19">C35/B35</f>
        <v>0</v>
      </c>
      <c r="E35" s="56"/>
      <c r="F35" s="5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ht="16.5">
      <c r="A36" s="54" t="s">
        <v>71</v>
      </c>
      <c r="B36" s="55">
        <f>Tore!C36</f>
        <v>44</v>
      </c>
      <c r="C36" s="56">
        <v>0</v>
      </c>
      <c r="D36" s="57">
        <f t="shared" si="15"/>
        <v>0</v>
      </c>
      <c r="E36" s="56"/>
      <c r="F36" s="5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s="28" customFormat="1" ht="16.5">
      <c r="A37" s="54" t="s">
        <v>70</v>
      </c>
      <c r="B37" s="55">
        <f>Tore!C37</f>
        <v>28</v>
      </c>
      <c r="C37" s="56">
        <v>2</v>
      </c>
      <c r="D37" s="57">
        <f t="shared" ref="D37" si="20">C37/B37</f>
        <v>7.1428571428571425E-2</v>
      </c>
      <c r="E37" s="56"/>
      <c r="F37" s="5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s="28" customFormat="1" ht="16.5">
      <c r="A38" s="58" t="s">
        <v>169</v>
      </c>
      <c r="B38" s="55">
        <f>Tore!C38</f>
        <v>4</v>
      </c>
      <c r="C38" s="56">
        <v>0</v>
      </c>
      <c r="D38" s="57">
        <f t="shared" ref="D38:D41" si="21">C38/B38</f>
        <v>0</v>
      </c>
      <c r="E38" s="56"/>
      <c r="F38" s="5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28" customFormat="1" ht="16.5">
      <c r="A39" s="58" t="s">
        <v>222</v>
      </c>
      <c r="B39" s="55">
        <f>Tore!C39</f>
        <v>4</v>
      </c>
      <c r="C39" s="56">
        <v>0</v>
      </c>
      <c r="D39" s="57">
        <f t="shared" si="21"/>
        <v>0</v>
      </c>
      <c r="E39" s="56"/>
      <c r="F39" s="5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28" customFormat="1" ht="16.5">
      <c r="A40" s="58" t="s">
        <v>257</v>
      </c>
      <c r="B40" s="55">
        <f>Tore!C40</f>
        <v>6</v>
      </c>
      <c r="C40" s="56">
        <v>0</v>
      </c>
      <c r="D40" s="57">
        <f t="shared" si="21"/>
        <v>0</v>
      </c>
      <c r="E40" s="56"/>
      <c r="F40" s="5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s="28" customFormat="1" ht="16.5">
      <c r="A41" s="58" t="s">
        <v>274</v>
      </c>
      <c r="B41" s="55">
        <f>Tore!C41</f>
        <v>5</v>
      </c>
      <c r="C41" s="56">
        <v>0</v>
      </c>
      <c r="D41" s="57">
        <f t="shared" si="21"/>
        <v>0</v>
      </c>
      <c r="E41" s="56"/>
      <c r="F41" s="5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s="30" customFormat="1" ht="16.5">
      <c r="A42" s="58" t="s">
        <v>92</v>
      </c>
      <c r="B42" s="59">
        <f>Tore!C42</f>
        <v>23</v>
      </c>
      <c r="C42" s="56">
        <v>0</v>
      </c>
      <c r="D42" s="57">
        <f t="shared" si="15"/>
        <v>0</v>
      </c>
      <c r="E42" s="56"/>
      <c r="F42" s="5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30" customFormat="1" ht="16.5">
      <c r="A43" s="58" t="s">
        <v>166</v>
      </c>
      <c r="B43" s="59">
        <f>Tore!C43</f>
        <v>3</v>
      </c>
      <c r="C43" s="56">
        <v>0</v>
      </c>
      <c r="D43" s="57">
        <f t="shared" ref="D43" si="22">C43/B43</f>
        <v>0</v>
      </c>
      <c r="E43" s="56"/>
      <c r="F43" s="85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</row>
    <row r="44" spans="1:43" s="30" customFormat="1" ht="17.25" thickBot="1">
      <c r="A44" s="115" t="s">
        <v>115</v>
      </c>
      <c r="B44" s="55">
        <f>Tore!C44</f>
        <v>20</v>
      </c>
      <c r="C44" s="60">
        <v>0</v>
      </c>
      <c r="D44" s="57">
        <f t="shared" si="15"/>
        <v>0</v>
      </c>
      <c r="E44" s="85"/>
      <c r="F44" s="85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31" customFormat="1" ht="17.25" thickTop="1">
      <c r="A45" s="62" t="s">
        <v>67</v>
      </c>
      <c r="B45" s="108">
        <f>Tore!C45</f>
        <v>13</v>
      </c>
      <c r="C45" s="63">
        <v>0</v>
      </c>
      <c r="D45" s="68">
        <f t="shared" si="15"/>
        <v>0</v>
      </c>
      <c r="E45" s="67"/>
      <c r="F45" s="67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</row>
    <row r="46" spans="1:43" s="99" customFormat="1" ht="16.5">
      <c r="A46" s="83" t="s">
        <v>67</v>
      </c>
      <c r="B46" s="55">
        <f>Tore!C46</f>
        <v>39</v>
      </c>
      <c r="C46" s="56">
        <v>3</v>
      </c>
      <c r="D46" s="57">
        <f t="shared" si="15"/>
        <v>7.6923076923076927E-2</v>
      </c>
      <c r="E46" s="56"/>
      <c r="F46" s="56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</row>
    <row r="47" spans="1:43" s="81" customFormat="1" ht="16.5">
      <c r="A47" s="79" t="s">
        <v>81</v>
      </c>
      <c r="B47" s="55">
        <f>Tore!C47</f>
        <v>46</v>
      </c>
      <c r="C47" s="56">
        <v>1</v>
      </c>
      <c r="D47" s="66">
        <f t="shared" si="15"/>
        <v>2.1739130434782608E-2</v>
      </c>
      <c r="E47" s="65"/>
      <c r="F47" s="65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</row>
    <row r="48" spans="1:43" s="71" customFormat="1">
      <c r="A48" s="94" t="s">
        <v>28</v>
      </c>
      <c r="B48" s="95">
        <f>Tore!C48</f>
        <v>552</v>
      </c>
      <c r="C48" s="96">
        <f>SUM(C2:C44)</f>
        <v>11</v>
      </c>
      <c r="D48" s="97">
        <f t="shared" si="15"/>
        <v>1.9927536231884056E-2</v>
      </c>
      <c r="E48" s="97">
        <f>SUM(E2:E44)</f>
        <v>2</v>
      </c>
      <c r="F48" s="97">
        <f>SUM(F2:F44)</f>
        <v>2</v>
      </c>
    </row>
    <row r="49" spans="1:9" hidden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idden="1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idden="1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idden="1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idden="1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idden="1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idden="1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idden="1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idden="1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idden="1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idden="1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idden="1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idden="1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idden="1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idden="1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idden="1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idden="1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idden="1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idden="1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idden="1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idden="1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idden="1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idden="1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idden="1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idden="1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idden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idden="1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idden="1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idden="1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hidden="1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hidden="1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hidden="1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hidden="1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hidden="1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hidden="1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hidden="1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hidden="1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hidden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idden="1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hidden="1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hidden="1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idden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idden="1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hidden="1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hidden="1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hidden="1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idden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idden="1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idden="1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idden="1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idden="1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idden="1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hidden="1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idden="1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idden="1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spans="1:9" hidden="1">
      <c r="A104" s="148"/>
      <c r="B104" s="148"/>
      <c r="C104" s="148"/>
      <c r="D104" s="148"/>
      <c r="E104" s="148"/>
      <c r="F104" s="148"/>
      <c r="G104" s="148"/>
      <c r="H104" s="148"/>
      <c r="I104" s="148"/>
    </row>
    <row r="105" spans="1:9" hidden="1">
      <c r="A105" s="148"/>
      <c r="B105" s="148"/>
      <c r="C105" s="148"/>
      <c r="D105" s="148"/>
      <c r="E105" s="148"/>
      <c r="F105" s="148"/>
      <c r="G105" s="148"/>
      <c r="H105" s="148"/>
      <c r="I105" s="148"/>
    </row>
    <row r="106" spans="1:9" hidden="1">
      <c r="A106" s="148"/>
      <c r="B106" s="148"/>
      <c r="C106" s="148"/>
      <c r="D106" s="148"/>
      <c r="E106" s="148"/>
      <c r="F106" s="148"/>
      <c r="G106" s="148"/>
      <c r="H106" s="148"/>
      <c r="I106" s="148"/>
    </row>
    <row r="107" spans="1:9" hidden="1">
      <c r="A107" s="148"/>
      <c r="B107" s="148"/>
      <c r="C107" s="148"/>
      <c r="D107" s="148"/>
      <c r="E107" s="148"/>
      <c r="F107" s="148"/>
      <c r="G107" s="148"/>
      <c r="H107" s="148"/>
      <c r="I107" s="148"/>
    </row>
    <row r="108" spans="1:9" hidden="1">
      <c r="A108" s="148"/>
      <c r="B108" s="148"/>
      <c r="C108" s="148"/>
      <c r="D108" s="148"/>
      <c r="E108" s="148"/>
      <c r="F108" s="148"/>
      <c r="G108" s="148"/>
      <c r="H108" s="148"/>
      <c r="I108" s="148"/>
    </row>
    <row r="109" spans="1:9" hidden="1">
      <c r="A109" s="148"/>
      <c r="B109" s="148"/>
      <c r="C109" s="148"/>
      <c r="D109" s="148"/>
      <c r="E109" s="148"/>
      <c r="F109" s="148"/>
      <c r="G109" s="148"/>
      <c r="H109" s="148"/>
      <c r="I109" s="148"/>
    </row>
    <row r="110" spans="1:9" hidden="1">
      <c r="A110" s="148"/>
      <c r="B110" s="148"/>
      <c r="C110" s="148"/>
      <c r="D110" s="148"/>
      <c r="E110" s="148"/>
      <c r="F110" s="148"/>
      <c r="G110" s="148"/>
      <c r="H110" s="148"/>
      <c r="I110" s="148"/>
    </row>
    <row r="111" spans="1:9" hidden="1">
      <c r="A111" s="148"/>
      <c r="B111" s="148"/>
      <c r="C111" s="148"/>
      <c r="D111" s="148"/>
      <c r="E111" s="148"/>
      <c r="F111" s="148"/>
      <c r="G111" s="148"/>
      <c r="H111" s="148"/>
      <c r="I111" s="148"/>
    </row>
    <row r="112" spans="1:9" hidden="1">
      <c r="A112" s="148"/>
      <c r="B112" s="148"/>
      <c r="C112" s="148"/>
      <c r="D112" s="148"/>
      <c r="E112" s="148"/>
      <c r="F112" s="148"/>
      <c r="G112" s="148"/>
      <c r="H112" s="148"/>
      <c r="I112" s="148"/>
    </row>
    <row r="113" spans="1:9" hidden="1">
      <c r="A113" s="148"/>
      <c r="B113" s="148"/>
      <c r="C113" s="148"/>
      <c r="D113" s="148"/>
      <c r="E113" s="148"/>
      <c r="F113" s="148"/>
      <c r="G113" s="148"/>
      <c r="H113" s="148"/>
      <c r="I113" s="148"/>
    </row>
    <row r="114" spans="1:9" hidden="1">
      <c r="A114" s="148"/>
      <c r="B114" s="148"/>
      <c r="C114" s="148"/>
      <c r="D114" s="148"/>
      <c r="E114" s="148"/>
      <c r="F114" s="148"/>
      <c r="G114" s="148"/>
      <c r="H114" s="148"/>
      <c r="I114" s="148"/>
    </row>
    <row r="115" spans="1:9" hidden="1">
      <c r="A115" s="148"/>
      <c r="B115" s="148"/>
      <c r="C115" s="148"/>
      <c r="D115" s="148"/>
      <c r="E115" s="148"/>
      <c r="F115" s="148"/>
      <c r="G115" s="148"/>
      <c r="H115" s="148"/>
      <c r="I115" s="148"/>
    </row>
    <row r="116" spans="1:9" hidden="1">
      <c r="A116" s="148"/>
      <c r="B116" s="148"/>
      <c r="C116" s="148"/>
      <c r="D116" s="148"/>
      <c r="E116" s="148"/>
      <c r="F116" s="148"/>
      <c r="G116" s="148"/>
      <c r="H116" s="148"/>
      <c r="I116" s="148"/>
    </row>
    <row r="117" spans="1:9" hidden="1">
      <c r="A117" s="148"/>
      <c r="B117" s="148"/>
      <c r="C117" s="148"/>
      <c r="D117" s="148"/>
      <c r="E117" s="148"/>
      <c r="F117" s="148"/>
      <c r="G117" s="148"/>
      <c r="H117" s="148"/>
      <c r="I117" s="148"/>
    </row>
    <row r="118" spans="1:9" hidden="1">
      <c r="A118" s="148"/>
      <c r="B118" s="148"/>
      <c r="C118" s="148"/>
      <c r="D118" s="148"/>
      <c r="E118" s="148"/>
      <c r="F118" s="148"/>
      <c r="G118" s="148"/>
      <c r="H118" s="148"/>
      <c r="I118" s="148"/>
    </row>
    <row r="119" spans="1:9" hidden="1">
      <c r="A119" s="148"/>
      <c r="B119" s="148"/>
      <c r="C119" s="148"/>
      <c r="D119" s="148"/>
      <c r="E119" s="148"/>
      <c r="F119" s="148"/>
      <c r="G119" s="148"/>
      <c r="H119" s="148"/>
      <c r="I119" s="148"/>
    </row>
    <row r="120" spans="1:9"/>
    <row r="121" spans="1:9"/>
    <row r="122" spans="1:9"/>
    <row r="123" spans="1:9"/>
    <row r="124" spans="1:9"/>
    <row r="125" spans="1:9"/>
    <row r="126" spans="1:9"/>
    <row r="127" spans="1:9"/>
    <row r="128" spans="1:9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</sheetData>
  <mergeCells count="1">
    <mergeCell ref="A49:I119"/>
  </mergeCells>
  <phoneticPr fontId="0" type="noConversion"/>
  <conditionalFormatting sqref="G2:AQ44 A2:F47">
    <cfRule type="expression" dxfId="16" priority="30" stopIfTrue="1">
      <formula>MOD(ROW(),2)=0</formula>
    </cfRule>
  </conditionalFormatting>
  <conditionalFormatting sqref="G2:AF44">
    <cfRule type="expression" dxfId="15" priority="29" stopIfTrue="1">
      <formula>MOD(ROW(),2)=0</formula>
    </cfRule>
  </conditionalFormatting>
  <conditionalFormatting sqref="G45:AQ47">
    <cfRule type="expression" dxfId="14" priority="8" stopIfTrue="1">
      <formula>MOD(ROW(),2)=0</formula>
    </cfRule>
  </conditionalFormatting>
  <conditionalFormatting sqref="G45:AF47">
    <cfRule type="expression" dxfId="13" priority="7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C10" workbookViewId="0"/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B13" sqref="B13"/>
    </sheetView>
  </sheetViews>
  <sheetFormatPr baseColWidth="10" defaultRowHeight="12.75"/>
  <cols>
    <col min="1" max="1" width="42.28515625" customWidth="1"/>
    <col min="2" max="2" width="28.140625" customWidth="1"/>
    <col min="3" max="3" width="25.42578125" style="6" customWidth="1"/>
  </cols>
  <sheetData>
    <row r="1" spans="1:3" s="5" customFormat="1">
      <c r="A1" s="76" t="s">
        <v>33</v>
      </c>
      <c r="B1" s="76" t="s">
        <v>34</v>
      </c>
      <c r="C1" s="77" t="s">
        <v>35</v>
      </c>
    </row>
    <row r="2" spans="1:3">
      <c r="A2" s="78" t="s">
        <v>36</v>
      </c>
      <c r="B2" s="1"/>
      <c r="C2" s="7"/>
    </row>
    <row r="3" spans="1:3">
      <c r="A3" s="78" t="s">
        <v>37</v>
      </c>
      <c r="B3" s="1"/>
      <c r="C3" s="7"/>
    </row>
    <row r="4" spans="1:3">
      <c r="A4" s="78" t="s">
        <v>38</v>
      </c>
      <c r="B4" s="1"/>
      <c r="C4" s="7"/>
    </row>
    <row r="5" spans="1:3">
      <c r="A5" s="78" t="s">
        <v>39</v>
      </c>
      <c r="B5" s="1"/>
      <c r="C5" s="7"/>
    </row>
    <row r="6" spans="1:3">
      <c r="A6" s="78" t="s">
        <v>40</v>
      </c>
      <c r="B6" s="1"/>
      <c r="C6" s="7"/>
    </row>
    <row r="7" spans="1:3">
      <c r="A7" s="78" t="s">
        <v>41</v>
      </c>
      <c r="B7" s="1"/>
      <c r="C7" s="7"/>
    </row>
    <row r="8" spans="1:3">
      <c r="A8" s="78" t="s">
        <v>42</v>
      </c>
      <c r="B8" s="1"/>
      <c r="C8" s="7"/>
    </row>
    <row r="9" spans="1:3">
      <c r="A9" s="78" t="s">
        <v>43</v>
      </c>
      <c r="B9" s="1"/>
      <c r="C9" s="7"/>
    </row>
    <row r="10" spans="1:3">
      <c r="A10" s="78" t="s">
        <v>44</v>
      </c>
      <c r="B10" s="1"/>
      <c r="C10" s="8"/>
    </row>
    <row r="11" spans="1:3">
      <c r="A11" s="78" t="s">
        <v>45</v>
      </c>
      <c r="B11" s="1"/>
      <c r="C11" s="7"/>
    </row>
    <row r="12" spans="1:3">
      <c r="A12" s="78" t="s">
        <v>46</v>
      </c>
      <c r="B12" s="1"/>
      <c r="C12" s="7"/>
    </row>
    <row r="13" spans="1:3">
      <c r="A13" s="78" t="s">
        <v>47</v>
      </c>
      <c r="B13" s="1"/>
      <c r="C13" s="7"/>
    </row>
    <row r="14" spans="1:3">
      <c r="A14" s="78" t="s">
        <v>48</v>
      </c>
      <c r="B14" s="1"/>
      <c r="C14" s="7"/>
    </row>
    <row r="15" spans="1:3">
      <c r="A15" s="78" t="s">
        <v>49</v>
      </c>
      <c r="B15" s="1"/>
      <c r="C15" s="7"/>
    </row>
    <row r="16" spans="1:3">
      <c r="A16" s="78" t="s">
        <v>50</v>
      </c>
      <c r="B16" s="1"/>
      <c r="C16" s="7"/>
    </row>
    <row r="17" spans="1:3">
      <c r="A17" s="78" t="s">
        <v>51</v>
      </c>
      <c r="B17" s="1"/>
      <c r="C17" s="7"/>
    </row>
    <row r="18" spans="1:3">
      <c r="A18" s="78" t="s">
        <v>52</v>
      </c>
      <c r="B18" s="1"/>
      <c r="C18" s="7"/>
    </row>
    <row r="19" spans="1:3">
      <c r="A19" s="78" t="s">
        <v>53</v>
      </c>
      <c r="B19" s="1"/>
      <c r="C19" s="7"/>
    </row>
    <row r="20" spans="1:3">
      <c r="A20" s="78" t="s">
        <v>54</v>
      </c>
      <c r="B20" s="1"/>
      <c r="C20" s="7"/>
    </row>
    <row r="21" spans="1:3">
      <c r="A21" s="78" t="s">
        <v>55</v>
      </c>
      <c r="B21" s="1"/>
      <c r="C21" s="7"/>
    </row>
    <row r="28" spans="1:3">
      <c r="A28" s="13"/>
    </row>
  </sheetData>
  <phoneticPr fontId="0" type="noConversion"/>
  <printOptions gridLines="1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5"/>
  <sheetViews>
    <sheetView tabSelected="1" topLeftCell="A198" zoomScale="90" zoomScaleNormal="90" workbookViewId="0">
      <selection activeCell="B205" sqref="B205"/>
    </sheetView>
  </sheetViews>
  <sheetFormatPr baseColWidth="10" defaultColWidth="0" defaultRowHeight="15"/>
  <cols>
    <col min="1" max="1" width="21" style="24" bestFit="1" customWidth="1"/>
    <col min="2" max="2" width="107.42578125" style="25" customWidth="1"/>
    <col min="3" max="3" width="12.7109375" style="22" customWidth="1"/>
    <col min="4" max="4" width="13.7109375" style="26" bestFit="1" customWidth="1"/>
    <col min="5" max="16384" width="0" style="23" hidden="1"/>
  </cols>
  <sheetData>
    <row r="1" spans="1:4" ht="12.75">
      <c r="A1" s="146"/>
      <c r="B1" s="147"/>
      <c r="C1" s="147"/>
      <c r="D1" s="147"/>
    </row>
    <row r="3" spans="1:4" ht="24.95" customHeight="1">
      <c r="A3" s="35" t="s">
        <v>72</v>
      </c>
      <c r="B3" s="36">
        <v>42071</v>
      </c>
      <c r="C3" s="37" t="s">
        <v>58</v>
      </c>
      <c r="D3" s="38" t="s">
        <v>57</v>
      </c>
    </row>
    <row r="4" spans="1:4" ht="20.100000000000001" customHeight="1">
      <c r="A4" s="39" t="s">
        <v>18</v>
      </c>
      <c r="B4" s="40" t="s">
        <v>125</v>
      </c>
      <c r="C4" s="42" t="s">
        <v>104</v>
      </c>
      <c r="D4" s="42" t="s">
        <v>102</v>
      </c>
    </row>
    <row r="5" spans="1:4" ht="20.100000000000001" customHeight="1">
      <c r="A5" s="39" t="s">
        <v>21</v>
      </c>
      <c r="B5" s="40" t="s">
        <v>126</v>
      </c>
      <c r="C5" s="42" t="s">
        <v>107</v>
      </c>
      <c r="D5" s="42" t="s">
        <v>96</v>
      </c>
    </row>
    <row r="6" spans="1:4" ht="20.100000000000001" customHeight="1">
      <c r="A6" s="39" t="s">
        <v>95</v>
      </c>
      <c r="B6" s="40" t="s">
        <v>127</v>
      </c>
      <c r="C6" s="42" t="s">
        <v>103</v>
      </c>
      <c r="D6" s="42" t="s">
        <v>106</v>
      </c>
    </row>
    <row r="7" spans="1:4" ht="20.100000000000001" customHeight="1">
      <c r="A7" s="43" t="s">
        <v>3</v>
      </c>
      <c r="B7" s="40" t="s">
        <v>113</v>
      </c>
      <c r="C7" s="41"/>
      <c r="D7" s="42"/>
    </row>
    <row r="8" spans="1:4" ht="20.100000000000001" customHeight="1">
      <c r="A8" s="43" t="s">
        <v>22</v>
      </c>
      <c r="B8" s="40" t="s">
        <v>114</v>
      </c>
      <c r="C8" s="41"/>
      <c r="D8" s="42"/>
    </row>
    <row r="9" spans="1:4" ht="20.100000000000001" customHeight="1">
      <c r="A9" s="43" t="s">
        <v>59</v>
      </c>
      <c r="B9" s="40"/>
      <c r="C9" s="41"/>
      <c r="D9" s="42"/>
    </row>
    <row r="10" spans="1:4" ht="20.100000000000001" customHeight="1">
      <c r="A10" s="43" t="s">
        <v>19</v>
      </c>
      <c r="B10" s="40"/>
      <c r="C10" s="41"/>
      <c r="D10" s="42"/>
    </row>
    <row r="11" spans="1:4" ht="20.100000000000001" customHeight="1">
      <c r="A11" s="43" t="s">
        <v>62</v>
      </c>
      <c r="B11" s="40"/>
      <c r="C11" s="41"/>
      <c r="D11" s="42"/>
    </row>
    <row r="12" spans="1:4" ht="20.100000000000001" customHeight="1">
      <c r="A12" s="43" t="s">
        <v>56</v>
      </c>
      <c r="B12" s="40" t="s">
        <v>154</v>
      </c>
      <c r="C12" s="41"/>
      <c r="D12" s="42"/>
    </row>
    <row r="13" spans="1:4" ht="85.5">
      <c r="A13" s="43" t="s">
        <v>20</v>
      </c>
      <c r="B13" s="44" t="s">
        <v>112</v>
      </c>
      <c r="C13" s="41"/>
      <c r="D13" s="42"/>
    </row>
    <row r="15" spans="1:4" ht="21.75">
      <c r="A15" s="35" t="s">
        <v>84</v>
      </c>
      <c r="B15" s="36">
        <v>42099</v>
      </c>
      <c r="C15" s="37" t="s">
        <v>58</v>
      </c>
      <c r="D15" s="38" t="s">
        <v>57</v>
      </c>
    </row>
    <row r="16" spans="1:4" ht="21.75">
      <c r="A16" s="39" t="s">
        <v>18</v>
      </c>
      <c r="B16" s="40" t="s">
        <v>123</v>
      </c>
      <c r="C16" s="42" t="s">
        <v>107</v>
      </c>
      <c r="D16" s="42" t="s">
        <v>96</v>
      </c>
    </row>
    <row r="17" spans="1:4" ht="21.75">
      <c r="A17" s="39" t="s">
        <v>21</v>
      </c>
      <c r="B17" s="40" t="s">
        <v>124</v>
      </c>
      <c r="C17" s="42" t="s">
        <v>99</v>
      </c>
      <c r="D17" s="42" t="s">
        <v>97</v>
      </c>
    </row>
    <row r="18" spans="1:4" ht="21.75">
      <c r="A18" s="43" t="s">
        <v>3</v>
      </c>
      <c r="B18" s="40" t="s">
        <v>122</v>
      </c>
      <c r="C18" s="41"/>
      <c r="D18" s="42"/>
    </row>
    <row r="19" spans="1:4" ht="21.75">
      <c r="A19" s="43" t="s">
        <v>22</v>
      </c>
      <c r="B19" s="40"/>
      <c r="C19" s="41"/>
      <c r="D19" s="42"/>
    </row>
    <row r="20" spans="1:4" ht="21.75">
      <c r="A20" s="43" t="s">
        <v>59</v>
      </c>
      <c r="B20" s="40"/>
      <c r="C20" s="41"/>
      <c r="D20" s="42"/>
    </row>
    <row r="21" spans="1:4" ht="21.75">
      <c r="A21" s="43" t="s">
        <v>19</v>
      </c>
      <c r="B21" s="40"/>
      <c r="C21" s="41"/>
      <c r="D21" s="42"/>
    </row>
    <row r="22" spans="1:4" ht="21.75">
      <c r="A22" s="43" t="s">
        <v>62</v>
      </c>
      <c r="B22" s="40"/>
      <c r="C22" s="41"/>
      <c r="D22" s="42"/>
    </row>
    <row r="23" spans="1:4" ht="20.100000000000001" customHeight="1">
      <c r="A23" s="43" t="s">
        <v>56</v>
      </c>
      <c r="B23" s="40"/>
      <c r="C23" s="41"/>
      <c r="D23" s="42"/>
    </row>
    <row r="24" spans="1:4" ht="21.75">
      <c r="A24" s="43" t="s">
        <v>20</v>
      </c>
      <c r="B24" s="44" t="s">
        <v>153</v>
      </c>
      <c r="C24" s="41"/>
      <c r="D24" s="42"/>
    </row>
    <row r="26" spans="1:4" ht="21.75">
      <c r="A26" s="35" t="s">
        <v>101</v>
      </c>
      <c r="B26" s="36">
        <v>42104</v>
      </c>
      <c r="C26" s="37" t="s">
        <v>58</v>
      </c>
      <c r="D26" s="38" t="s">
        <v>57</v>
      </c>
    </row>
    <row r="27" spans="1:4" ht="21.75">
      <c r="A27" s="39" t="s">
        <v>128</v>
      </c>
      <c r="B27" s="40" t="s">
        <v>131</v>
      </c>
      <c r="C27" s="42"/>
      <c r="D27" s="42"/>
    </row>
    <row r="28" spans="1:4" ht="21.75">
      <c r="A28" s="39" t="s">
        <v>129</v>
      </c>
      <c r="B28" s="124" t="s">
        <v>243</v>
      </c>
      <c r="C28" s="42"/>
      <c r="D28" s="42"/>
    </row>
    <row r="29" spans="1:4" ht="21.75">
      <c r="A29" s="39" t="s">
        <v>130</v>
      </c>
      <c r="B29" s="123" t="s">
        <v>132</v>
      </c>
      <c r="C29" s="42"/>
      <c r="D29" s="42"/>
    </row>
    <row r="30" spans="1:4" ht="21.75">
      <c r="A30" s="39"/>
      <c r="B30" s="40"/>
      <c r="C30" s="42"/>
      <c r="D30" s="42"/>
    </row>
    <row r="31" spans="1:4" ht="21.75">
      <c r="A31" s="39" t="s">
        <v>18</v>
      </c>
      <c r="B31" s="40" t="s">
        <v>139</v>
      </c>
      <c r="C31" s="42" t="s">
        <v>97</v>
      </c>
      <c r="D31" s="42"/>
    </row>
    <row r="32" spans="1:4" ht="21.75">
      <c r="A32" s="39" t="s">
        <v>21</v>
      </c>
      <c r="B32" s="40" t="s">
        <v>140</v>
      </c>
      <c r="C32" s="42" t="s">
        <v>143</v>
      </c>
      <c r="D32" s="42"/>
    </row>
    <row r="33" spans="1:4" ht="21.75">
      <c r="A33" s="39" t="s">
        <v>98</v>
      </c>
      <c r="B33" s="40" t="s">
        <v>141</v>
      </c>
      <c r="C33" s="42" t="s">
        <v>144</v>
      </c>
      <c r="D33" s="42"/>
    </row>
    <row r="34" spans="1:4" ht="21.75">
      <c r="A34" s="39" t="s">
        <v>133</v>
      </c>
      <c r="B34" s="40" t="s">
        <v>139</v>
      </c>
      <c r="C34" s="42" t="s">
        <v>145</v>
      </c>
      <c r="D34" s="42"/>
    </row>
    <row r="35" spans="1:4" ht="21.75">
      <c r="A35" s="39" t="s">
        <v>134</v>
      </c>
      <c r="B35" s="40" t="s">
        <v>140</v>
      </c>
      <c r="C35" s="42" t="s">
        <v>146</v>
      </c>
      <c r="D35" s="42"/>
    </row>
    <row r="36" spans="1:4" ht="21.75">
      <c r="A36" s="39" t="s">
        <v>135</v>
      </c>
      <c r="B36" s="40" t="s">
        <v>141</v>
      </c>
      <c r="C36" s="42" t="s">
        <v>147</v>
      </c>
      <c r="D36" s="42"/>
    </row>
    <row r="37" spans="1:4" ht="21.75">
      <c r="A37" s="39" t="s">
        <v>136</v>
      </c>
      <c r="B37" s="40" t="s">
        <v>139</v>
      </c>
      <c r="C37" s="42" t="s">
        <v>148</v>
      </c>
      <c r="D37" s="42"/>
    </row>
    <row r="38" spans="1:4" ht="21.75">
      <c r="A38" s="39" t="s">
        <v>137</v>
      </c>
      <c r="B38" s="40" t="s">
        <v>140</v>
      </c>
      <c r="C38" s="42" t="s">
        <v>106</v>
      </c>
      <c r="D38" s="42"/>
    </row>
    <row r="39" spans="1:4" ht="21.75">
      <c r="A39" s="39" t="s">
        <v>138</v>
      </c>
      <c r="B39" s="40" t="s">
        <v>141</v>
      </c>
      <c r="C39" s="42" t="s">
        <v>149</v>
      </c>
      <c r="D39" s="42"/>
    </row>
    <row r="40" spans="1:4" ht="21.75">
      <c r="A40" s="39"/>
      <c r="B40" s="40"/>
      <c r="C40" s="42"/>
      <c r="D40" s="42"/>
    </row>
    <row r="41" spans="1:4" ht="21.75">
      <c r="A41" s="39" t="s">
        <v>142</v>
      </c>
      <c r="B41" s="40" t="s">
        <v>244</v>
      </c>
      <c r="C41" s="42" t="s">
        <v>103</v>
      </c>
      <c r="D41" s="42" t="s">
        <v>106</v>
      </c>
    </row>
    <row r="42" spans="1:4" ht="40.5">
      <c r="A42" s="43" t="s">
        <v>3</v>
      </c>
      <c r="B42" s="40" t="s">
        <v>245</v>
      </c>
      <c r="C42" s="41"/>
      <c r="D42" s="42"/>
    </row>
    <row r="43" spans="1:4" ht="21.75">
      <c r="A43" s="43" t="s">
        <v>22</v>
      </c>
      <c r="B43" s="40"/>
      <c r="C43" s="41"/>
      <c r="D43" s="42"/>
    </row>
    <row r="44" spans="1:4" ht="21.75">
      <c r="A44" s="43" t="s">
        <v>59</v>
      </c>
      <c r="B44" s="40"/>
      <c r="C44" s="41"/>
      <c r="D44" s="42"/>
    </row>
    <row r="45" spans="1:4" ht="21.75">
      <c r="A45" s="43" t="s">
        <v>19</v>
      </c>
      <c r="B45" s="40"/>
      <c r="C45" s="41"/>
      <c r="D45" s="42"/>
    </row>
    <row r="46" spans="1:4" ht="21.75">
      <c r="A46" s="43" t="s">
        <v>62</v>
      </c>
      <c r="B46" s="40" t="s">
        <v>150</v>
      </c>
      <c r="C46" s="41"/>
      <c r="D46" s="42"/>
    </row>
    <row r="47" spans="1:4" ht="20.100000000000001" customHeight="1">
      <c r="A47" s="43" t="s">
        <v>56</v>
      </c>
      <c r="B47" s="40"/>
      <c r="C47" s="41"/>
      <c r="D47" s="42"/>
    </row>
    <row r="48" spans="1:4" ht="40.5">
      <c r="A48" s="43" t="s">
        <v>20</v>
      </c>
      <c r="B48" s="44" t="s">
        <v>246</v>
      </c>
      <c r="C48" s="41"/>
      <c r="D48" s="42"/>
    </row>
    <row r="50" spans="1:4" ht="21.75">
      <c r="A50" s="35" t="s">
        <v>155</v>
      </c>
      <c r="B50" s="36">
        <v>42106</v>
      </c>
      <c r="C50" s="37" t="s">
        <v>58</v>
      </c>
      <c r="D50" s="38" t="s">
        <v>57</v>
      </c>
    </row>
    <row r="51" spans="1:4" ht="21.75">
      <c r="A51" s="39" t="s">
        <v>18</v>
      </c>
      <c r="B51" s="40" t="s">
        <v>156</v>
      </c>
      <c r="C51" s="42" t="s">
        <v>104</v>
      </c>
      <c r="D51" s="42" t="s">
        <v>102</v>
      </c>
    </row>
    <row r="52" spans="1:4" ht="21.75">
      <c r="A52" s="39" t="s">
        <v>21</v>
      </c>
      <c r="B52" s="40" t="s">
        <v>157</v>
      </c>
      <c r="C52" s="42" t="s">
        <v>158</v>
      </c>
      <c r="D52" s="42" t="s">
        <v>159</v>
      </c>
    </row>
    <row r="53" spans="1:4" ht="40.5">
      <c r="A53" s="43" t="s">
        <v>3</v>
      </c>
      <c r="B53" s="40" t="s">
        <v>160</v>
      </c>
      <c r="C53" s="41"/>
      <c r="D53" s="42"/>
    </row>
    <row r="54" spans="1:4" ht="21.75">
      <c r="A54" s="43" t="s">
        <v>22</v>
      </c>
      <c r="B54" s="40"/>
      <c r="C54" s="41"/>
      <c r="D54" s="42"/>
    </row>
    <row r="55" spans="1:4" ht="21.75">
      <c r="A55" s="43" t="s">
        <v>161</v>
      </c>
      <c r="B55" s="40" t="s">
        <v>162</v>
      </c>
      <c r="C55" s="41"/>
      <c r="D55" s="42"/>
    </row>
    <row r="56" spans="1:4" ht="21.75">
      <c r="A56" s="43" t="s">
        <v>59</v>
      </c>
      <c r="B56" s="40" t="s">
        <v>163</v>
      </c>
      <c r="C56" s="41"/>
      <c r="D56" s="42"/>
    </row>
    <row r="57" spans="1:4" ht="21.75">
      <c r="A57" s="43" t="s">
        <v>19</v>
      </c>
      <c r="B57" s="40"/>
      <c r="C57" s="41"/>
      <c r="D57" s="42"/>
    </row>
    <row r="58" spans="1:4" ht="21.75">
      <c r="A58" s="43" t="s">
        <v>62</v>
      </c>
      <c r="B58" s="40"/>
      <c r="C58" s="41"/>
      <c r="D58" s="42"/>
    </row>
    <row r="59" spans="1:4" ht="21.75" customHeight="1">
      <c r="A59" s="43" t="s">
        <v>56</v>
      </c>
      <c r="B59" s="40"/>
      <c r="C59" s="41"/>
      <c r="D59" s="42"/>
    </row>
    <row r="60" spans="1:4" ht="21.75">
      <c r="A60" s="43" t="s">
        <v>20</v>
      </c>
      <c r="B60" s="44"/>
      <c r="C60" s="41"/>
      <c r="D60" s="42"/>
    </row>
    <row r="62" spans="1:4" ht="21.75">
      <c r="A62" s="35" t="s">
        <v>170</v>
      </c>
      <c r="B62" s="36">
        <v>42108</v>
      </c>
      <c r="C62" s="37" t="s">
        <v>58</v>
      </c>
      <c r="D62" s="38" t="s">
        <v>57</v>
      </c>
    </row>
    <row r="63" spans="1:4" ht="21.75">
      <c r="A63" s="39" t="s">
        <v>18</v>
      </c>
      <c r="B63" s="40" t="s">
        <v>253</v>
      </c>
      <c r="C63" s="42" t="s">
        <v>171</v>
      </c>
      <c r="D63" s="42" t="s">
        <v>106</v>
      </c>
    </row>
    <row r="64" spans="1:4" ht="21.75">
      <c r="A64" s="39" t="s">
        <v>21</v>
      </c>
      <c r="B64" s="40" t="s">
        <v>253</v>
      </c>
      <c r="C64" s="42" t="s">
        <v>172</v>
      </c>
      <c r="D64" s="42" t="s">
        <v>173</v>
      </c>
    </row>
    <row r="65" spans="1:4" ht="21.75">
      <c r="A65" s="43" t="s">
        <v>3</v>
      </c>
      <c r="B65" s="40" t="s">
        <v>247</v>
      </c>
      <c r="C65" s="41"/>
      <c r="D65" s="42"/>
    </row>
    <row r="66" spans="1:4" ht="21.75">
      <c r="A66" s="43" t="s">
        <v>22</v>
      </c>
      <c r="B66" s="40"/>
      <c r="C66" s="41"/>
      <c r="D66" s="42"/>
    </row>
    <row r="67" spans="1:4" ht="21.75">
      <c r="A67" s="43" t="s">
        <v>161</v>
      </c>
      <c r="B67" s="40"/>
      <c r="C67" s="41"/>
      <c r="D67" s="42"/>
    </row>
    <row r="68" spans="1:4" ht="21.75">
      <c r="A68" s="43" t="s">
        <v>59</v>
      </c>
      <c r="B68" s="40"/>
      <c r="C68" s="41"/>
      <c r="D68" s="42"/>
    </row>
    <row r="69" spans="1:4" ht="21.75">
      <c r="A69" s="43" t="s">
        <v>19</v>
      </c>
      <c r="B69" s="40"/>
      <c r="C69" s="41"/>
      <c r="D69" s="42"/>
    </row>
    <row r="70" spans="1:4" ht="21.75">
      <c r="A70" s="43" t="s">
        <v>62</v>
      </c>
      <c r="B70" s="40"/>
      <c r="C70" s="41"/>
      <c r="D70" s="42"/>
    </row>
    <row r="71" spans="1:4" ht="21.75" customHeight="1">
      <c r="A71" s="43" t="s">
        <v>56</v>
      </c>
      <c r="B71" s="40"/>
      <c r="C71" s="41"/>
      <c r="D71" s="42"/>
    </row>
    <row r="72" spans="1:4" ht="60.75">
      <c r="A72" s="43" t="s">
        <v>20</v>
      </c>
      <c r="B72" s="44" t="s">
        <v>174</v>
      </c>
      <c r="C72" s="41"/>
      <c r="D72" s="42"/>
    </row>
    <row r="74" spans="1:4" ht="21.75">
      <c r="A74" s="35" t="s">
        <v>176</v>
      </c>
      <c r="B74" s="36">
        <v>42111</v>
      </c>
      <c r="C74" s="37" t="s">
        <v>58</v>
      </c>
      <c r="D74" s="38" t="s">
        <v>57</v>
      </c>
    </row>
    <row r="75" spans="1:4" ht="21.75">
      <c r="A75" s="39" t="s">
        <v>18</v>
      </c>
      <c r="B75" s="40" t="s">
        <v>177</v>
      </c>
      <c r="C75" s="42" t="s">
        <v>178</v>
      </c>
      <c r="D75" s="42" t="s">
        <v>96</v>
      </c>
    </row>
    <row r="76" spans="1:4" ht="21.75">
      <c r="A76" s="39" t="s">
        <v>21</v>
      </c>
      <c r="B76" s="40" t="s">
        <v>177</v>
      </c>
      <c r="C76" s="42" t="s">
        <v>179</v>
      </c>
      <c r="D76" s="42" t="s">
        <v>180</v>
      </c>
    </row>
    <row r="77" spans="1:4" ht="21.75">
      <c r="A77" s="39" t="s">
        <v>98</v>
      </c>
      <c r="B77" s="40" t="s">
        <v>177</v>
      </c>
      <c r="C77" s="42" t="s">
        <v>181</v>
      </c>
      <c r="D77" s="136" t="s">
        <v>182</v>
      </c>
    </row>
    <row r="78" spans="1:4" ht="21.75">
      <c r="A78" s="43" t="s">
        <v>3</v>
      </c>
      <c r="B78" s="40" t="s">
        <v>183</v>
      </c>
      <c r="C78" s="41"/>
      <c r="D78" s="42"/>
    </row>
    <row r="79" spans="1:4" ht="21.75">
      <c r="A79" s="43" t="s">
        <v>22</v>
      </c>
      <c r="B79" s="40"/>
      <c r="C79" s="41"/>
      <c r="D79" s="42"/>
    </row>
    <row r="80" spans="1:4" ht="21.75">
      <c r="A80" s="43" t="s">
        <v>161</v>
      </c>
      <c r="B80" s="40"/>
      <c r="C80" s="41"/>
      <c r="D80" s="42"/>
    </row>
    <row r="81" spans="1:4" ht="21.75">
      <c r="A81" s="43" t="s">
        <v>59</v>
      </c>
      <c r="B81" s="40"/>
      <c r="C81" s="41"/>
      <c r="D81" s="42"/>
    </row>
    <row r="82" spans="1:4" ht="21.75">
      <c r="A82" s="43" t="s">
        <v>19</v>
      </c>
      <c r="B82" s="40"/>
      <c r="C82" s="41"/>
      <c r="D82" s="42"/>
    </row>
    <row r="83" spans="1:4" ht="21.75">
      <c r="A83" s="43" t="s">
        <v>62</v>
      </c>
      <c r="B83" s="40"/>
      <c r="C83" s="41"/>
      <c r="D83" s="42"/>
    </row>
    <row r="84" spans="1:4" ht="21.75" customHeight="1">
      <c r="A84" s="43" t="s">
        <v>56</v>
      </c>
      <c r="B84" s="40"/>
      <c r="C84" s="41"/>
      <c r="D84" s="42"/>
    </row>
    <row r="85" spans="1:4" ht="21.75">
      <c r="A85" s="43" t="s">
        <v>20</v>
      </c>
      <c r="B85" s="44" t="s">
        <v>184</v>
      </c>
      <c r="C85" s="41"/>
      <c r="D85" s="42"/>
    </row>
    <row r="87" spans="1:4" ht="21.75">
      <c r="A87" s="35" t="s">
        <v>185</v>
      </c>
      <c r="B87" s="36">
        <v>42113</v>
      </c>
      <c r="C87" s="37" t="s">
        <v>58</v>
      </c>
      <c r="D87" s="38" t="s">
        <v>57</v>
      </c>
    </row>
    <row r="88" spans="1:4" ht="24" customHeight="1">
      <c r="A88" s="39" t="s">
        <v>18</v>
      </c>
      <c r="B88" s="40" t="s">
        <v>186</v>
      </c>
      <c r="C88" s="42" t="s">
        <v>181</v>
      </c>
      <c r="D88" s="42" t="s">
        <v>159</v>
      </c>
    </row>
    <row r="89" spans="1:4" ht="24.75" customHeight="1">
      <c r="A89" s="39" t="s">
        <v>21</v>
      </c>
      <c r="B89" s="40" t="s">
        <v>187</v>
      </c>
      <c r="C89" s="42" t="s">
        <v>103</v>
      </c>
      <c r="D89" s="42" t="s">
        <v>159</v>
      </c>
    </row>
    <row r="90" spans="1:4" ht="21.75">
      <c r="A90" s="39" t="s">
        <v>98</v>
      </c>
      <c r="B90" s="40" t="s">
        <v>188</v>
      </c>
      <c r="C90" s="42" t="s">
        <v>189</v>
      </c>
      <c r="D90" s="42" t="s">
        <v>180</v>
      </c>
    </row>
    <row r="91" spans="1:4" ht="21.75" customHeight="1">
      <c r="A91" s="43" t="s">
        <v>3</v>
      </c>
      <c r="B91" s="40" t="s">
        <v>190</v>
      </c>
      <c r="C91" s="41"/>
      <c r="D91" s="42"/>
    </row>
    <row r="92" spans="1:4" ht="21.75">
      <c r="A92" s="43" t="s">
        <v>22</v>
      </c>
      <c r="B92" s="40" t="s">
        <v>191</v>
      </c>
      <c r="C92" s="41"/>
      <c r="D92" s="42"/>
    </row>
    <row r="93" spans="1:4" ht="21.75">
      <c r="A93" s="43" t="s">
        <v>161</v>
      </c>
      <c r="B93" s="40" t="s">
        <v>192</v>
      </c>
      <c r="C93" s="41"/>
      <c r="D93" s="42"/>
    </row>
    <row r="94" spans="1:4" ht="21.75">
      <c r="A94" s="43" t="s">
        <v>59</v>
      </c>
      <c r="B94" s="40" t="s">
        <v>193</v>
      </c>
      <c r="C94" s="41"/>
      <c r="D94" s="42"/>
    </row>
    <row r="95" spans="1:4" ht="21.75">
      <c r="A95" s="43" t="s">
        <v>19</v>
      </c>
      <c r="B95" s="40" t="s">
        <v>194</v>
      </c>
      <c r="C95" s="41"/>
      <c r="D95" s="42"/>
    </row>
    <row r="96" spans="1:4" ht="21.75">
      <c r="A96" s="43" t="s">
        <v>62</v>
      </c>
      <c r="B96" s="40"/>
      <c r="C96" s="41"/>
      <c r="D96" s="42"/>
    </row>
    <row r="97" spans="1:4" ht="20.25" customHeight="1">
      <c r="A97" s="43" t="s">
        <v>56</v>
      </c>
      <c r="B97" s="40"/>
      <c r="C97" s="41"/>
      <c r="D97" s="42"/>
    </row>
    <row r="98" spans="1:4" ht="21.75">
      <c r="A98" s="43" t="s">
        <v>20</v>
      </c>
      <c r="B98" s="44"/>
      <c r="C98" s="41"/>
      <c r="D98" s="42"/>
    </row>
    <row r="100" spans="1:4" ht="21.75">
      <c r="A100" s="35" t="s">
        <v>196</v>
      </c>
      <c r="B100" s="36">
        <v>42118</v>
      </c>
      <c r="C100" s="37" t="s">
        <v>58</v>
      </c>
      <c r="D100" s="38" t="s">
        <v>57</v>
      </c>
    </row>
    <row r="101" spans="1:4" ht="21.75">
      <c r="A101" s="39" t="s">
        <v>18</v>
      </c>
      <c r="B101" s="40" t="s">
        <v>201</v>
      </c>
      <c r="C101" s="42" t="s">
        <v>179</v>
      </c>
      <c r="D101" s="42" t="s">
        <v>180</v>
      </c>
    </row>
    <row r="102" spans="1:4" ht="21.75">
      <c r="A102" s="39" t="s">
        <v>21</v>
      </c>
      <c r="B102" s="40" t="s">
        <v>197</v>
      </c>
      <c r="C102" s="42" t="s">
        <v>199</v>
      </c>
      <c r="D102" s="42" t="s">
        <v>106</v>
      </c>
    </row>
    <row r="103" spans="1:4" ht="21.75">
      <c r="A103" s="43" t="s">
        <v>3</v>
      </c>
      <c r="B103" s="40" t="s">
        <v>198</v>
      </c>
      <c r="C103" s="41"/>
      <c r="D103" s="42"/>
    </row>
    <row r="104" spans="1:4" ht="21.75">
      <c r="A104" s="43" t="s">
        <v>22</v>
      </c>
      <c r="B104" s="40"/>
      <c r="C104" s="41"/>
      <c r="D104" s="42"/>
    </row>
    <row r="105" spans="1:4" ht="21.75">
      <c r="A105" s="43" t="s">
        <v>161</v>
      </c>
      <c r="B105" s="40"/>
      <c r="C105" s="41"/>
      <c r="D105" s="42"/>
    </row>
    <row r="106" spans="1:4" ht="21.75">
      <c r="A106" s="43" t="s">
        <v>59</v>
      </c>
      <c r="B106" s="40"/>
      <c r="C106" s="41"/>
      <c r="D106" s="42"/>
    </row>
    <row r="107" spans="1:4" ht="21.75">
      <c r="A107" s="43" t="s">
        <v>19</v>
      </c>
      <c r="B107" s="40"/>
      <c r="C107" s="41"/>
      <c r="D107" s="42"/>
    </row>
    <row r="108" spans="1:4" ht="21.75">
      <c r="A108" s="43" t="s">
        <v>62</v>
      </c>
      <c r="B108" s="40" t="s">
        <v>200</v>
      </c>
      <c r="C108" s="41"/>
      <c r="D108" s="42"/>
    </row>
    <row r="109" spans="1:4" ht="21.75">
      <c r="A109" s="43" t="s">
        <v>56</v>
      </c>
      <c r="B109" s="40"/>
      <c r="C109" s="41"/>
      <c r="D109" s="42"/>
    </row>
    <row r="110" spans="1:4" ht="60.75">
      <c r="A110" s="43" t="s">
        <v>20</v>
      </c>
      <c r="B110" s="44" t="s">
        <v>202</v>
      </c>
      <c r="C110" s="41"/>
      <c r="D110" s="42"/>
    </row>
    <row r="112" spans="1:4" ht="21.75">
      <c r="A112" s="35" t="s">
        <v>204</v>
      </c>
      <c r="B112" s="36">
        <v>42132</v>
      </c>
      <c r="C112" s="37" t="s">
        <v>58</v>
      </c>
      <c r="D112" s="38" t="s">
        <v>57</v>
      </c>
    </row>
    <row r="113" spans="1:4" ht="21.75">
      <c r="A113" s="39" t="s">
        <v>18</v>
      </c>
      <c r="B113" s="40" t="s">
        <v>254</v>
      </c>
      <c r="C113" s="42" t="s">
        <v>107</v>
      </c>
      <c r="D113" s="42" t="s">
        <v>102</v>
      </c>
    </row>
    <row r="114" spans="1:4" ht="21.75">
      <c r="A114" s="39" t="s">
        <v>21</v>
      </c>
      <c r="B114" s="40" t="s">
        <v>254</v>
      </c>
      <c r="C114" s="42" t="s">
        <v>205</v>
      </c>
      <c r="D114" s="42" t="s">
        <v>106</v>
      </c>
    </row>
    <row r="115" spans="1:4" ht="40.5">
      <c r="A115" s="43" t="s">
        <v>3</v>
      </c>
      <c r="B115" s="40" t="s">
        <v>248</v>
      </c>
      <c r="C115" s="41"/>
      <c r="D115" s="42"/>
    </row>
    <row r="116" spans="1:4" ht="21.75">
      <c r="A116" s="43" t="s">
        <v>22</v>
      </c>
      <c r="B116" s="40"/>
      <c r="C116" s="41"/>
      <c r="D116" s="42"/>
    </row>
    <row r="117" spans="1:4" ht="21.75">
      <c r="A117" s="43" t="s">
        <v>161</v>
      </c>
      <c r="B117" s="40" t="s">
        <v>249</v>
      </c>
      <c r="C117" s="41"/>
      <c r="D117" s="42"/>
    </row>
    <row r="118" spans="1:4" ht="21.75">
      <c r="A118" s="43" t="s">
        <v>59</v>
      </c>
      <c r="B118" s="40"/>
      <c r="C118" s="41"/>
      <c r="D118" s="42"/>
    </row>
    <row r="119" spans="1:4" ht="21.75">
      <c r="A119" s="43" t="s">
        <v>19</v>
      </c>
      <c r="B119" s="40"/>
      <c r="C119" s="41"/>
      <c r="D119" s="42"/>
    </row>
    <row r="120" spans="1:4" ht="21.75">
      <c r="A120" s="43" t="s">
        <v>62</v>
      </c>
      <c r="B120" s="40"/>
      <c r="C120" s="41"/>
      <c r="D120" s="42"/>
    </row>
    <row r="121" spans="1:4" ht="21.75">
      <c r="A121" s="43" t="s">
        <v>56</v>
      </c>
      <c r="B121" s="40"/>
      <c r="C121" s="41"/>
      <c r="D121" s="42"/>
    </row>
    <row r="122" spans="1:4" ht="81">
      <c r="A122" s="43" t="s">
        <v>20</v>
      </c>
      <c r="B122" s="44" t="s">
        <v>250</v>
      </c>
      <c r="C122" s="41"/>
      <c r="D122" s="42"/>
    </row>
    <row r="124" spans="1:4" ht="21.75">
      <c r="A124" s="35" t="s">
        <v>208</v>
      </c>
      <c r="B124" s="36" t="s">
        <v>209</v>
      </c>
      <c r="C124" s="37" t="s">
        <v>58</v>
      </c>
      <c r="D124" s="38" t="s">
        <v>57</v>
      </c>
    </row>
    <row r="125" spans="1:4" ht="21.75">
      <c r="A125" s="39" t="s">
        <v>18</v>
      </c>
      <c r="B125" s="40" t="s">
        <v>211</v>
      </c>
      <c r="C125" s="42" t="s">
        <v>215</v>
      </c>
      <c r="D125" s="42" t="s">
        <v>216</v>
      </c>
    </row>
    <row r="126" spans="1:4" ht="21.75">
      <c r="A126" s="39" t="s">
        <v>21</v>
      </c>
      <c r="B126" s="40" t="s">
        <v>212</v>
      </c>
      <c r="C126" s="42" t="s">
        <v>217</v>
      </c>
      <c r="D126" s="42" t="s">
        <v>97</v>
      </c>
    </row>
    <row r="127" spans="1:4" ht="21.75">
      <c r="A127" s="39" t="s">
        <v>98</v>
      </c>
      <c r="B127" s="40" t="s">
        <v>212</v>
      </c>
      <c r="C127" s="42" t="s">
        <v>107</v>
      </c>
      <c r="D127" s="136" t="s">
        <v>182</v>
      </c>
    </row>
    <row r="128" spans="1:4" ht="21.75">
      <c r="A128" s="39" t="s">
        <v>133</v>
      </c>
      <c r="B128" s="40" t="s">
        <v>213</v>
      </c>
      <c r="C128" s="42" t="s">
        <v>158</v>
      </c>
      <c r="D128" s="136" t="s">
        <v>182</v>
      </c>
    </row>
    <row r="129" spans="1:4" ht="21.75">
      <c r="A129" s="43" t="s">
        <v>3</v>
      </c>
      <c r="B129" s="40" t="s">
        <v>218</v>
      </c>
      <c r="C129" s="41"/>
      <c r="D129" s="42"/>
    </row>
    <row r="130" spans="1:4" ht="21.75">
      <c r="A130" s="43" t="s">
        <v>22</v>
      </c>
      <c r="B130" s="40" t="s">
        <v>219</v>
      </c>
      <c r="C130" s="41"/>
      <c r="D130" s="42"/>
    </row>
    <row r="131" spans="1:4" ht="21.75">
      <c r="A131" s="43" t="s">
        <v>161</v>
      </c>
      <c r="B131" s="40" t="s">
        <v>220</v>
      </c>
      <c r="C131" s="41"/>
      <c r="D131" s="42"/>
    </row>
    <row r="132" spans="1:4" ht="21.75">
      <c r="A132" s="43" t="s">
        <v>59</v>
      </c>
      <c r="B132" s="40"/>
      <c r="C132" s="41"/>
      <c r="D132" s="42"/>
    </row>
    <row r="133" spans="1:4" ht="21.75">
      <c r="A133" s="43" t="s">
        <v>19</v>
      </c>
      <c r="B133" s="40"/>
      <c r="C133" s="41"/>
      <c r="D133" s="42"/>
    </row>
    <row r="134" spans="1:4" ht="21.75">
      <c r="A134" s="43" t="s">
        <v>62</v>
      </c>
      <c r="B134" s="40"/>
      <c r="C134" s="41"/>
      <c r="D134" s="42"/>
    </row>
    <row r="135" spans="1:4" ht="21.75">
      <c r="A135" s="43" t="s">
        <v>56</v>
      </c>
      <c r="B135" s="40" t="s">
        <v>210</v>
      </c>
      <c r="C135" s="41"/>
      <c r="D135" s="42"/>
    </row>
    <row r="136" spans="1:4" ht="60.75">
      <c r="A136" s="43" t="s">
        <v>20</v>
      </c>
      <c r="B136" s="44" t="s">
        <v>214</v>
      </c>
      <c r="C136" s="41"/>
      <c r="D136" s="42"/>
    </row>
    <row r="138" spans="1:4" ht="21.75">
      <c r="A138" s="35" t="s">
        <v>223</v>
      </c>
      <c r="B138" s="36">
        <v>42162</v>
      </c>
      <c r="C138" s="37" t="s">
        <v>58</v>
      </c>
      <c r="D138" s="38" t="s">
        <v>57</v>
      </c>
    </row>
    <row r="139" spans="1:4" ht="21.75">
      <c r="A139" s="39" t="s">
        <v>18</v>
      </c>
      <c r="B139" s="40" t="s">
        <v>224</v>
      </c>
      <c r="C139" s="42" t="s">
        <v>104</v>
      </c>
      <c r="D139" s="42" t="s">
        <v>102</v>
      </c>
    </row>
    <row r="140" spans="1:4" ht="21.75">
      <c r="A140" s="39" t="s">
        <v>21</v>
      </c>
      <c r="B140" s="40" t="s">
        <v>224</v>
      </c>
      <c r="C140" s="42" t="s">
        <v>226</v>
      </c>
      <c r="D140" s="42" t="s">
        <v>180</v>
      </c>
    </row>
    <row r="141" spans="1:4" ht="21.75">
      <c r="A141" s="39" t="s">
        <v>98</v>
      </c>
      <c r="B141" s="40" t="s">
        <v>225</v>
      </c>
      <c r="C141" s="42" t="s">
        <v>103</v>
      </c>
      <c r="D141" s="42" t="s">
        <v>97</v>
      </c>
    </row>
    <row r="142" spans="1:4" ht="40.5">
      <c r="A142" s="43" t="s">
        <v>3</v>
      </c>
      <c r="B142" s="40" t="s">
        <v>227</v>
      </c>
      <c r="C142" s="41"/>
      <c r="D142" s="42"/>
    </row>
    <row r="143" spans="1:4" ht="21.75">
      <c r="A143" s="43" t="s">
        <v>22</v>
      </c>
      <c r="B143" s="40" t="s">
        <v>228</v>
      </c>
      <c r="C143" s="41"/>
      <c r="D143" s="42"/>
    </row>
    <row r="144" spans="1:4" ht="40.5">
      <c r="A144" s="43" t="s">
        <v>161</v>
      </c>
      <c r="B144" s="40" t="s">
        <v>229</v>
      </c>
      <c r="C144" s="41"/>
      <c r="D144" s="42"/>
    </row>
    <row r="145" spans="1:4" ht="21.75">
      <c r="A145" s="43" t="s">
        <v>59</v>
      </c>
      <c r="B145" s="40"/>
      <c r="C145" s="41"/>
      <c r="D145" s="42"/>
    </row>
    <row r="146" spans="1:4" ht="21.75">
      <c r="A146" s="43" t="s">
        <v>19</v>
      </c>
      <c r="B146" s="40"/>
      <c r="C146" s="41"/>
      <c r="D146" s="42"/>
    </row>
    <row r="147" spans="1:4" ht="21.75">
      <c r="A147" s="43" t="s">
        <v>62</v>
      </c>
      <c r="B147" s="40"/>
      <c r="C147" s="41"/>
      <c r="D147" s="42"/>
    </row>
    <row r="148" spans="1:4" ht="21.75">
      <c r="A148" s="43" t="s">
        <v>56</v>
      </c>
      <c r="B148" s="40"/>
      <c r="C148" s="41"/>
      <c r="D148" s="42"/>
    </row>
    <row r="149" spans="1:4" ht="21.75">
      <c r="A149" s="43" t="s">
        <v>20</v>
      </c>
      <c r="B149" s="44"/>
      <c r="C149" s="41"/>
      <c r="D149" s="42"/>
    </row>
    <row r="151" spans="1:4" ht="21.75">
      <c r="A151" s="35" t="s">
        <v>231</v>
      </c>
      <c r="B151" s="36">
        <v>42167</v>
      </c>
      <c r="C151" s="37" t="s">
        <v>58</v>
      </c>
      <c r="D151" s="38" t="s">
        <v>57</v>
      </c>
    </row>
    <row r="152" spans="1:4" ht="21.75">
      <c r="A152" s="39" t="s">
        <v>18</v>
      </c>
      <c r="B152" s="40" t="s">
        <v>241</v>
      </c>
      <c r="C152" s="42"/>
      <c r="D152" s="42"/>
    </row>
    <row r="153" spans="1:4" ht="21.75">
      <c r="A153" s="39" t="s">
        <v>21</v>
      </c>
      <c r="B153" s="40" t="s">
        <v>242</v>
      </c>
      <c r="C153" s="42"/>
      <c r="D153" s="42"/>
    </row>
    <row r="154" spans="1:4" ht="21.75">
      <c r="A154" s="43" t="s">
        <v>3</v>
      </c>
      <c r="B154" s="40" t="s">
        <v>251</v>
      </c>
      <c r="C154" s="41"/>
      <c r="D154" s="42"/>
    </row>
    <row r="155" spans="1:4" ht="21.75">
      <c r="A155" s="43" t="s">
        <v>22</v>
      </c>
      <c r="B155" s="40"/>
      <c r="C155" s="41"/>
      <c r="D155" s="42"/>
    </row>
    <row r="156" spans="1:4" ht="21.75">
      <c r="A156" s="43" t="s">
        <v>161</v>
      </c>
      <c r="B156" s="40" t="s">
        <v>252</v>
      </c>
      <c r="C156" s="41"/>
      <c r="D156" s="42"/>
    </row>
    <row r="157" spans="1:4" ht="21.75">
      <c r="A157" s="43" t="s">
        <v>59</v>
      </c>
      <c r="B157" s="40"/>
      <c r="C157" s="41"/>
      <c r="D157" s="42"/>
    </row>
    <row r="158" spans="1:4" ht="21.75">
      <c r="A158" s="43" t="s">
        <v>19</v>
      </c>
      <c r="B158" s="40" t="s">
        <v>255</v>
      </c>
      <c r="C158" s="41"/>
      <c r="D158" s="42"/>
    </row>
    <row r="159" spans="1:4" ht="21.75">
      <c r="A159" s="43" t="s">
        <v>62</v>
      </c>
      <c r="B159" s="40"/>
      <c r="C159" s="41"/>
      <c r="D159" s="42"/>
    </row>
    <row r="160" spans="1:4" ht="21.75">
      <c r="A160" s="43" t="s">
        <v>56</v>
      </c>
      <c r="B160" s="40"/>
      <c r="C160" s="41"/>
      <c r="D160" s="42"/>
    </row>
    <row r="161" spans="1:4" ht="60.75">
      <c r="A161" s="43" t="s">
        <v>20</v>
      </c>
      <c r="B161" s="44" t="s">
        <v>232</v>
      </c>
      <c r="C161" s="41"/>
      <c r="D161" s="42"/>
    </row>
    <row r="163" spans="1:4" ht="21.75">
      <c r="A163" s="35" t="s">
        <v>233</v>
      </c>
      <c r="B163" s="36">
        <v>42202</v>
      </c>
      <c r="C163" s="37" t="s">
        <v>58</v>
      </c>
      <c r="D163" s="38" t="s">
        <v>57</v>
      </c>
    </row>
    <row r="164" spans="1:4" ht="21.75">
      <c r="A164" s="39" t="s">
        <v>18</v>
      </c>
      <c r="B164" s="40" t="s">
        <v>236</v>
      </c>
      <c r="C164" s="42" t="s">
        <v>238</v>
      </c>
      <c r="D164" s="42" t="s">
        <v>180</v>
      </c>
    </row>
    <row r="165" spans="1:4" ht="21.75">
      <c r="A165" s="39" t="s">
        <v>21</v>
      </c>
      <c r="B165" s="40" t="s">
        <v>236</v>
      </c>
      <c r="C165" s="42" t="s">
        <v>239</v>
      </c>
      <c r="D165" s="42" t="s">
        <v>106</v>
      </c>
    </row>
    <row r="166" spans="1:4" ht="21.75">
      <c r="A166" s="39" t="s">
        <v>98</v>
      </c>
      <c r="B166" s="40" t="s">
        <v>237</v>
      </c>
      <c r="C166" s="42" t="s">
        <v>104</v>
      </c>
      <c r="D166" s="42" t="s">
        <v>97</v>
      </c>
    </row>
    <row r="167" spans="1:4" ht="21.75">
      <c r="A167" s="43" t="s">
        <v>3</v>
      </c>
      <c r="B167" s="40" t="s">
        <v>234</v>
      </c>
      <c r="C167" s="41"/>
      <c r="D167" s="42"/>
    </row>
    <row r="168" spans="1:4" ht="21.75">
      <c r="A168" s="43" t="s">
        <v>22</v>
      </c>
      <c r="B168" s="40"/>
      <c r="C168" s="41"/>
      <c r="D168" s="42"/>
    </row>
    <row r="169" spans="1:4" ht="21.75">
      <c r="A169" s="43" t="s">
        <v>161</v>
      </c>
      <c r="B169" s="40" t="s">
        <v>235</v>
      </c>
      <c r="C169" s="41"/>
      <c r="D169" s="42"/>
    </row>
    <row r="170" spans="1:4" ht="21.75">
      <c r="A170" s="43" t="s">
        <v>59</v>
      </c>
      <c r="B170" s="40"/>
      <c r="C170" s="41"/>
      <c r="D170" s="42"/>
    </row>
    <row r="171" spans="1:4" ht="21.75">
      <c r="A171" s="43" t="s">
        <v>19</v>
      </c>
      <c r="B171" s="40"/>
      <c r="C171" s="41"/>
      <c r="D171" s="42"/>
    </row>
    <row r="172" spans="1:4" ht="21.75">
      <c r="A172" s="43" t="s">
        <v>62</v>
      </c>
      <c r="B172" s="40"/>
      <c r="C172" s="41"/>
      <c r="D172" s="42"/>
    </row>
    <row r="173" spans="1:4" ht="21.75">
      <c r="A173" s="43" t="s">
        <v>56</v>
      </c>
      <c r="B173" s="40"/>
      <c r="C173" s="41"/>
      <c r="D173" s="42"/>
    </row>
    <row r="174" spans="1:4" ht="101.25">
      <c r="A174" s="43" t="s">
        <v>20</v>
      </c>
      <c r="B174" s="44" t="s">
        <v>258</v>
      </c>
      <c r="C174" s="41"/>
      <c r="D174" s="42"/>
    </row>
    <row r="176" spans="1:4" ht="21.75">
      <c r="A176" s="35" t="s">
        <v>259</v>
      </c>
      <c r="B176" s="36">
        <v>42204</v>
      </c>
      <c r="C176" s="37" t="s">
        <v>58</v>
      </c>
      <c r="D176" s="38" t="s">
        <v>57</v>
      </c>
    </row>
    <row r="177" spans="1:4" ht="21.75">
      <c r="A177" s="39" t="s">
        <v>128</v>
      </c>
      <c r="B177" s="40" t="s">
        <v>260</v>
      </c>
      <c r="C177" s="42"/>
      <c r="D177" s="42"/>
    </row>
    <row r="178" spans="1:4" ht="21.75">
      <c r="A178" s="39" t="s">
        <v>129</v>
      </c>
      <c r="B178" s="141" t="s">
        <v>261</v>
      </c>
      <c r="C178" s="42"/>
      <c r="D178" s="42"/>
    </row>
    <row r="179" spans="1:4" ht="21.75">
      <c r="A179" s="39" t="s">
        <v>130</v>
      </c>
      <c r="B179" s="140" t="s">
        <v>262</v>
      </c>
      <c r="C179" s="42"/>
      <c r="D179" s="42"/>
    </row>
    <row r="180" spans="1:4" ht="21.75">
      <c r="A180" s="39"/>
      <c r="B180" s="40"/>
      <c r="C180" s="42"/>
      <c r="D180" s="42"/>
    </row>
    <row r="181" spans="1:4" ht="21.75">
      <c r="A181" s="39" t="s">
        <v>18</v>
      </c>
      <c r="B181" s="40" t="s">
        <v>139</v>
      </c>
      <c r="C181" s="42" t="s">
        <v>265</v>
      </c>
      <c r="D181" s="42"/>
    </row>
    <row r="182" spans="1:4" ht="21.75">
      <c r="A182" s="39" t="s">
        <v>21</v>
      </c>
      <c r="B182" s="40" t="s">
        <v>263</v>
      </c>
      <c r="C182" s="42" t="s">
        <v>266</v>
      </c>
      <c r="D182" s="42"/>
    </row>
    <row r="183" spans="1:4" ht="21.75">
      <c r="A183" s="39" t="s">
        <v>98</v>
      </c>
      <c r="B183" s="40" t="s">
        <v>141</v>
      </c>
      <c r="C183" s="42" t="s">
        <v>267</v>
      </c>
      <c r="D183" s="42"/>
    </row>
    <row r="184" spans="1:4" ht="21.75">
      <c r="A184" s="39" t="s">
        <v>133</v>
      </c>
      <c r="B184" s="40" t="s">
        <v>139</v>
      </c>
      <c r="C184" s="42" t="s">
        <v>268</v>
      </c>
      <c r="D184" s="42"/>
    </row>
    <row r="185" spans="1:4" ht="21.75">
      <c r="A185" s="39" t="s">
        <v>134</v>
      </c>
      <c r="B185" s="40" t="s">
        <v>263</v>
      </c>
      <c r="C185" s="42" t="s">
        <v>269</v>
      </c>
      <c r="D185" s="42"/>
    </row>
    <row r="186" spans="1:4" ht="21.75">
      <c r="A186" s="39" t="s">
        <v>135</v>
      </c>
      <c r="B186" s="40" t="s">
        <v>141</v>
      </c>
      <c r="C186" s="42" t="s">
        <v>97</v>
      </c>
      <c r="D186" s="42"/>
    </row>
    <row r="187" spans="1:4" ht="21.75">
      <c r="A187" s="39"/>
      <c r="B187" s="40"/>
      <c r="C187" s="42"/>
      <c r="D187" s="42"/>
    </row>
    <row r="188" spans="1:4" ht="21.75">
      <c r="A188" s="39" t="s">
        <v>136</v>
      </c>
      <c r="B188" s="40" t="s">
        <v>264</v>
      </c>
      <c r="C188" s="42" t="s">
        <v>239</v>
      </c>
      <c r="D188" s="42"/>
    </row>
    <row r="189" spans="1:4" ht="40.5">
      <c r="A189" s="43" t="s">
        <v>3</v>
      </c>
      <c r="B189" s="40" t="s">
        <v>270</v>
      </c>
      <c r="C189" s="41"/>
      <c r="D189" s="42"/>
    </row>
    <row r="190" spans="1:4" ht="21.75">
      <c r="A190" s="43" t="s">
        <v>22</v>
      </c>
      <c r="B190" s="40"/>
      <c r="C190" s="41"/>
      <c r="D190" s="42"/>
    </row>
    <row r="191" spans="1:4" ht="21.75">
      <c r="A191" s="43" t="s">
        <v>161</v>
      </c>
      <c r="B191" s="40" t="s">
        <v>272</v>
      </c>
      <c r="C191" s="41"/>
      <c r="D191" s="42"/>
    </row>
    <row r="192" spans="1:4" ht="21.75">
      <c r="A192" s="43" t="s">
        <v>59</v>
      </c>
      <c r="B192" s="40" t="s">
        <v>271</v>
      </c>
      <c r="C192" s="41"/>
      <c r="D192" s="42"/>
    </row>
    <row r="193" spans="1:4" ht="21.75">
      <c r="A193" s="43" t="s">
        <v>19</v>
      </c>
      <c r="B193" s="40"/>
      <c r="C193" s="41"/>
      <c r="D193" s="42"/>
    </row>
    <row r="194" spans="1:4" ht="21.75">
      <c r="A194" s="43" t="s">
        <v>62</v>
      </c>
      <c r="B194" s="40"/>
      <c r="C194" s="41"/>
      <c r="D194" s="42"/>
    </row>
    <row r="195" spans="1:4" ht="21.75">
      <c r="A195" s="43" t="s">
        <v>56</v>
      </c>
      <c r="B195" s="40"/>
      <c r="C195" s="41"/>
      <c r="D195" s="42"/>
    </row>
    <row r="196" spans="1:4" ht="141.75">
      <c r="A196" s="43" t="s">
        <v>20</v>
      </c>
      <c r="B196" s="44" t="s">
        <v>275</v>
      </c>
      <c r="C196" s="41"/>
      <c r="D196" s="42"/>
    </row>
    <row r="198" spans="1:4" ht="21.75">
      <c r="A198" s="35" t="s">
        <v>276</v>
      </c>
      <c r="B198" s="36">
        <v>42251</v>
      </c>
      <c r="C198" s="37" t="s">
        <v>58</v>
      </c>
      <c r="D198" s="38" t="s">
        <v>57</v>
      </c>
    </row>
    <row r="199" spans="1:4" ht="21.75">
      <c r="A199" s="39" t="s">
        <v>18</v>
      </c>
      <c r="B199" s="40" t="s">
        <v>305</v>
      </c>
      <c r="C199" s="42" t="s">
        <v>99</v>
      </c>
      <c r="D199" s="42" t="s">
        <v>97</v>
      </c>
    </row>
    <row r="200" spans="1:4" ht="21.75">
      <c r="A200" s="39" t="s">
        <v>21</v>
      </c>
      <c r="B200" s="40" t="s">
        <v>306</v>
      </c>
      <c r="C200" s="42" t="s">
        <v>158</v>
      </c>
      <c r="D200" s="42" t="s">
        <v>159</v>
      </c>
    </row>
    <row r="201" spans="1:4" ht="21.75">
      <c r="A201" s="39" t="s">
        <v>98</v>
      </c>
      <c r="B201" s="40" t="s">
        <v>307</v>
      </c>
      <c r="C201" s="42" t="s">
        <v>308</v>
      </c>
      <c r="D201" s="42" t="s">
        <v>216</v>
      </c>
    </row>
    <row r="202" spans="1:4" ht="21.75">
      <c r="A202" s="43" t="s">
        <v>3</v>
      </c>
      <c r="B202" s="40" t="s">
        <v>309</v>
      </c>
      <c r="C202" s="41"/>
      <c r="D202" s="42"/>
    </row>
    <row r="203" spans="1:4" ht="21.75">
      <c r="A203" s="43" t="s">
        <v>22</v>
      </c>
      <c r="B203" s="40"/>
      <c r="C203" s="41"/>
      <c r="D203" s="42"/>
    </row>
    <row r="204" spans="1:4" ht="21.75">
      <c r="A204" s="43" t="s">
        <v>161</v>
      </c>
      <c r="B204" s="40" t="s">
        <v>310</v>
      </c>
      <c r="C204" s="41"/>
      <c r="D204" s="42"/>
    </row>
    <row r="205" spans="1:4" ht="21.75">
      <c r="A205" s="43" t="s">
        <v>59</v>
      </c>
      <c r="B205" s="40"/>
      <c r="C205" s="41"/>
      <c r="D205" s="42"/>
    </row>
    <row r="206" spans="1:4" ht="21.75">
      <c r="A206" s="43" t="s">
        <v>19</v>
      </c>
      <c r="B206" s="40"/>
      <c r="C206" s="41"/>
      <c r="D206" s="42"/>
    </row>
    <row r="207" spans="1:4" ht="21.75">
      <c r="A207" s="43" t="s">
        <v>62</v>
      </c>
      <c r="B207" s="40"/>
      <c r="C207" s="41"/>
      <c r="D207" s="42"/>
    </row>
    <row r="208" spans="1:4" ht="21.75">
      <c r="A208" s="43" t="s">
        <v>56</v>
      </c>
      <c r="B208" s="40"/>
      <c r="C208" s="41"/>
      <c r="D208" s="42"/>
    </row>
    <row r="209" spans="1:4" ht="40.5">
      <c r="A209" s="43" t="s">
        <v>20</v>
      </c>
      <c r="B209" s="44" t="s">
        <v>311</v>
      </c>
      <c r="C209" s="41"/>
      <c r="D209" s="42"/>
    </row>
    <row r="211" spans="1:4" ht="21.75">
      <c r="A211" s="35" t="s">
        <v>285</v>
      </c>
      <c r="B211" s="36">
        <v>42258</v>
      </c>
      <c r="C211" s="37" t="s">
        <v>58</v>
      </c>
      <c r="D211" s="38" t="s">
        <v>57</v>
      </c>
    </row>
    <row r="212" spans="1:4" ht="21.75">
      <c r="A212" s="39" t="s">
        <v>18</v>
      </c>
      <c r="B212" s="40" t="s">
        <v>278</v>
      </c>
      <c r="C212" s="42" t="s">
        <v>181</v>
      </c>
      <c r="D212" s="42" t="s">
        <v>159</v>
      </c>
    </row>
    <row r="213" spans="1:4" ht="21.75">
      <c r="A213" s="39" t="s">
        <v>21</v>
      </c>
      <c r="B213" s="40" t="s">
        <v>279</v>
      </c>
      <c r="C213" s="42" t="s">
        <v>171</v>
      </c>
      <c r="D213" s="42" t="s">
        <v>180</v>
      </c>
    </row>
    <row r="214" spans="1:4" ht="40.5">
      <c r="A214" s="43" t="s">
        <v>3</v>
      </c>
      <c r="B214" s="40" t="s">
        <v>280</v>
      </c>
      <c r="C214" s="41"/>
      <c r="D214" s="42"/>
    </row>
    <row r="215" spans="1:4" ht="21.75">
      <c r="A215" s="43" t="s">
        <v>22</v>
      </c>
      <c r="B215" s="40"/>
      <c r="C215" s="41"/>
      <c r="D215" s="42"/>
    </row>
    <row r="216" spans="1:4" ht="21.75">
      <c r="A216" s="43" t="s">
        <v>161</v>
      </c>
      <c r="B216" s="40" t="s">
        <v>277</v>
      </c>
      <c r="C216" s="41"/>
      <c r="D216" s="42"/>
    </row>
    <row r="217" spans="1:4" ht="21.75">
      <c r="A217" s="43" t="s">
        <v>59</v>
      </c>
      <c r="B217" s="40"/>
      <c r="C217" s="41"/>
      <c r="D217" s="42"/>
    </row>
    <row r="218" spans="1:4" ht="21.75">
      <c r="A218" s="43" t="s">
        <v>19</v>
      </c>
      <c r="B218" s="40"/>
      <c r="C218" s="41"/>
      <c r="D218" s="42"/>
    </row>
    <row r="219" spans="1:4" ht="21.75">
      <c r="A219" s="43" t="s">
        <v>62</v>
      </c>
      <c r="B219" s="40"/>
      <c r="C219" s="41"/>
      <c r="D219" s="42"/>
    </row>
    <row r="220" spans="1:4" ht="21.75">
      <c r="A220" s="43" t="s">
        <v>56</v>
      </c>
      <c r="B220" s="40"/>
      <c r="C220" s="41"/>
      <c r="D220" s="42"/>
    </row>
    <row r="221" spans="1:4" ht="60.75">
      <c r="A221" s="43" t="s">
        <v>20</v>
      </c>
      <c r="B221" s="40" t="s">
        <v>284</v>
      </c>
      <c r="C221" s="41"/>
      <c r="D221" s="42"/>
    </row>
    <row r="223" spans="1:4" ht="21.75">
      <c r="A223" s="35" t="s">
        <v>297</v>
      </c>
      <c r="B223" s="36">
        <v>42274</v>
      </c>
      <c r="C223" s="37" t="s">
        <v>58</v>
      </c>
      <c r="D223" s="38" t="s">
        <v>57</v>
      </c>
    </row>
    <row r="224" spans="1:4" ht="40.5">
      <c r="A224" s="39" t="s">
        <v>18</v>
      </c>
      <c r="B224" s="40" t="s">
        <v>291</v>
      </c>
      <c r="C224" s="42" t="s">
        <v>286</v>
      </c>
      <c r="D224" s="136" t="s">
        <v>182</v>
      </c>
    </row>
    <row r="225" spans="1:4" ht="21.75">
      <c r="A225" s="39" t="s">
        <v>21</v>
      </c>
      <c r="B225" s="40" t="s">
        <v>292</v>
      </c>
      <c r="C225" s="42" t="s">
        <v>287</v>
      </c>
      <c r="D225" s="42" t="s">
        <v>288</v>
      </c>
    </row>
    <row r="226" spans="1:4" ht="40.5">
      <c r="A226" s="43" t="s">
        <v>3</v>
      </c>
      <c r="B226" s="40" t="s">
        <v>293</v>
      </c>
      <c r="C226" s="41"/>
      <c r="D226" s="42"/>
    </row>
    <row r="227" spans="1:4" ht="21.75">
      <c r="A227" s="43" t="s">
        <v>22</v>
      </c>
      <c r="B227" s="40"/>
      <c r="C227" s="41"/>
      <c r="D227" s="42"/>
    </row>
    <row r="228" spans="1:4" ht="21.75">
      <c r="A228" s="43" t="s">
        <v>161</v>
      </c>
      <c r="B228" s="40"/>
      <c r="C228" s="41"/>
      <c r="D228" s="42"/>
    </row>
    <row r="229" spans="1:4" ht="21.75">
      <c r="A229" s="43" t="s">
        <v>59</v>
      </c>
      <c r="B229" s="40"/>
      <c r="C229" s="41"/>
      <c r="D229" s="42"/>
    </row>
    <row r="230" spans="1:4" ht="21.75">
      <c r="A230" s="43" t="s">
        <v>19</v>
      </c>
      <c r="B230" s="40" t="s">
        <v>290</v>
      </c>
      <c r="C230" s="41"/>
      <c r="D230" s="42"/>
    </row>
    <row r="231" spans="1:4" ht="21.75">
      <c r="A231" s="43" t="s">
        <v>62</v>
      </c>
      <c r="B231" s="40" t="s">
        <v>89</v>
      </c>
      <c r="C231" s="41"/>
      <c r="D231" s="42"/>
    </row>
    <row r="232" spans="1:4" ht="21.75">
      <c r="A232" s="43" t="s">
        <v>56</v>
      </c>
      <c r="B232" s="40" t="s">
        <v>289</v>
      </c>
      <c r="C232" s="41"/>
      <c r="D232" s="42"/>
    </row>
    <row r="233" spans="1:4" ht="81">
      <c r="A233" s="43" t="s">
        <v>20</v>
      </c>
      <c r="B233" s="44" t="s">
        <v>296</v>
      </c>
      <c r="C233" s="41"/>
      <c r="D233" s="42"/>
    </row>
    <row r="235" spans="1:4" ht="21.75">
      <c r="A235" s="35" t="s">
        <v>304</v>
      </c>
      <c r="B235" s="36">
        <v>42288</v>
      </c>
      <c r="C235" s="37" t="s">
        <v>58</v>
      </c>
      <c r="D235" s="38" t="s">
        <v>57</v>
      </c>
    </row>
    <row r="236" spans="1:4" ht="21.75">
      <c r="A236" s="39" t="s">
        <v>18</v>
      </c>
      <c r="B236" s="40" t="s">
        <v>301</v>
      </c>
      <c r="C236" s="42" t="s">
        <v>99</v>
      </c>
      <c r="D236" s="42" t="s">
        <v>298</v>
      </c>
    </row>
    <row r="237" spans="1:4" ht="21.75">
      <c r="A237" s="39" t="s">
        <v>21</v>
      </c>
      <c r="B237" s="40" t="s">
        <v>302</v>
      </c>
      <c r="C237" s="42" t="s">
        <v>99</v>
      </c>
      <c r="D237" s="42" t="s">
        <v>268</v>
      </c>
    </row>
    <row r="238" spans="1:4" ht="21.75">
      <c r="A238" s="43" t="s">
        <v>3</v>
      </c>
      <c r="B238" s="40" t="s">
        <v>299</v>
      </c>
      <c r="C238" s="41"/>
      <c r="D238" s="42"/>
    </row>
    <row r="239" spans="1:4" ht="21.75">
      <c r="A239" s="43" t="s">
        <v>22</v>
      </c>
      <c r="B239" s="40"/>
      <c r="C239" s="41"/>
      <c r="D239" s="42"/>
    </row>
    <row r="240" spans="1:4" ht="21.75">
      <c r="A240" s="43" t="s">
        <v>161</v>
      </c>
      <c r="B240" s="40" t="s">
        <v>300</v>
      </c>
      <c r="C240" s="41"/>
      <c r="D240" s="42"/>
    </row>
    <row r="241" spans="1:4" ht="21.75">
      <c r="A241" s="43" t="s">
        <v>59</v>
      </c>
      <c r="B241" s="40"/>
      <c r="C241" s="41"/>
      <c r="D241" s="42"/>
    </row>
    <row r="242" spans="1:4" ht="21.75">
      <c r="A242" s="43" t="s">
        <v>19</v>
      </c>
      <c r="B242" s="40"/>
      <c r="C242" s="41"/>
      <c r="D242" s="42"/>
    </row>
    <row r="243" spans="1:4" ht="21.75">
      <c r="A243" s="43" t="s">
        <v>62</v>
      </c>
      <c r="B243" s="40"/>
      <c r="C243" s="41"/>
      <c r="D243" s="42"/>
    </row>
    <row r="244" spans="1:4" ht="21.75">
      <c r="A244" s="43" t="s">
        <v>56</v>
      </c>
      <c r="B244" s="40"/>
      <c r="C244" s="41"/>
      <c r="D244" s="42"/>
    </row>
    <row r="245" spans="1:4" ht="71.25">
      <c r="A245" s="43" t="s">
        <v>20</v>
      </c>
      <c r="B245" s="44" t="s">
        <v>303</v>
      </c>
      <c r="C245" s="41"/>
      <c r="D245" s="42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6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2"/>
  <sheetViews>
    <sheetView topLeftCell="A23" zoomScaleNormal="100" workbookViewId="0">
      <selection activeCell="L44" sqref="L44"/>
    </sheetView>
  </sheetViews>
  <sheetFormatPr baseColWidth="10" defaultColWidth="0" defaultRowHeight="12.75"/>
  <cols>
    <col min="1" max="1" width="11.42578125" customWidth="1"/>
    <col min="2" max="3" width="11.42578125" style="4" customWidth="1"/>
    <col min="4" max="4" width="11.7109375" style="4" customWidth="1"/>
    <col min="5" max="5" width="11.85546875" style="19" customWidth="1"/>
    <col min="6" max="6" width="11" style="19" customWidth="1"/>
    <col min="7" max="7" width="14.85546875" style="4" customWidth="1"/>
    <col min="8" max="8" width="11.140625" style="4" customWidth="1"/>
    <col min="9" max="9" width="14" style="2" customWidth="1"/>
    <col min="10" max="10" width="10.140625" style="2" customWidth="1"/>
    <col min="11" max="11" width="11.140625" style="4" customWidth="1"/>
    <col min="12" max="12" width="10.140625" style="2" customWidth="1"/>
    <col min="13" max="13" width="9.85546875" style="2" customWidth="1"/>
  </cols>
  <sheetData>
    <row r="1" spans="1:48" s="71" customFormat="1">
      <c r="A1" s="47"/>
      <c r="B1" s="69" t="s">
        <v>24</v>
      </c>
      <c r="C1" s="69" t="s">
        <v>29</v>
      </c>
      <c r="D1" s="69" t="s">
        <v>76</v>
      </c>
      <c r="E1" s="70" t="s">
        <v>82</v>
      </c>
      <c r="F1" s="70" t="s">
        <v>75</v>
      </c>
      <c r="G1" s="69" t="s">
        <v>30</v>
      </c>
      <c r="H1" s="69" t="s">
        <v>77</v>
      </c>
      <c r="I1" s="104" t="s">
        <v>31</v>
      </c>
      <c r="J1" s="101" t="s">
        <v>94</v>
      </c>
      <c r="K1" s="69" t="s">
        <v>83</v>
      </c>
      <c r="L1" s="101" t="s">
        <v>86</v>
      </c>
      <c r="M1" s="69" t="s">
        <v>87</v>
      </c>
    </row>
    <row r="2" spans="1:48" s="87" customFormat="1" ht="16.5">
      <c r="A2" s="54" t="s">
        <v>73</v>
      </c>
      <c r="B2" s="55">
        <f>Tore!C2</f>
        <v>20</v>
      </c>
      <c r="C2" s="56">
        <v>11</v>
      </c>
      <c r="D2" s="57">
        <f t="shared" ref="D2:D23" si="0">C2/B2*100</f>
        <v>55.000000000000007</v>
      </c>
      <c r="E2" s="56">
        <v>0</v>
      </c>
      <c r="F2" s="75">
        <f t="shared" ref="F2:F47" si="1">E2/B2*100</f>
        <v>0</v>
      </c>
      <c r="G2" s="56">
        <f t="shared" ref="G2:G47" si="2">B2-C2-E2</f>
        <v>9</v>
      </c>
      <c r="H2" s="75">
        <f t="shared" ref="H2:H47" si="3">G2/B2*100</f>
        <v>45</v>
      </c>
      <c r="I2" s="105">
        <f t="shared" ref="I2:I47" si="4">C2-G2</f>
        <v>2</v>
      </c>
      <c r="J2" s="102">
        <f t="shared" ref="J2:J23" si="5">(C2*3)+E2</f>
        <v>33</v>
      </c>
      <c r="K2" s="86">
        <f t="shared" ref="K2:K21" si="6">L2-M2</f>
        <v>26</v>
      </c>
      <c r="L2" s="102">
        <v>155</v>
      </c>
      <c r="M2" s="100">
        <v>129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48" s="87" customFormat="1" ht="16.5">
      <c r="A3" s="54" t="s">
        <v>203</v>
      </c>
      <c r="B3" s="55">
        <f>Tore!C3</f>
        <v>2</v>
      </c>
      <c r="C3" s="56">
        <v>1</v>
      </c>
      <c r="D3" s="57">
        <f t="shared" ref="D3" si="7">C3/B3*100</f>
        <v>50</v>
      </c>
      <c r="E3" s="56">
        <v>0</v>
      </c>
      <c r="F3" s="75">
        <f t="shared" ref="F3" si="8">E3/B3*100</f>
        <v>0</v>
      </c>
      <c r="G3" s="56">
        <f t="shared" ref="G3" si="9">B3-C3-E3</f>
        <v>1</v>
      </c>
      <c r="H3" s="75">
        <f t="shared" ref="H3" si="10">G3/B3*100</f>
        <v>50</v>
      </c>
      <c r="I3" s="105">
        <f t="shared" ref="I3" si="11">C3-G3</f>
        <v>0</v>
      </c>
      <c r="J3" s="102">
        <f t="shared" ref="J3" si="12">(C3*3)+E3</f>
        <v>3</v>
      </c>
      <c r="K3" s="86">
        <f t="shared" ref="K3" si="13">L3-M3</f>
        <v>2</v>
      </c>
      <c r="L3" s="102">
        <v>15</v>
      </c>
      <c r="M3" s="100">
        <v>13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48" s="87" customFormat="1" ht="16.5">
      <c r="A4" s="54" t="s">
        <v>110</v>
      </c>
      <c r="B4" s="55">
        <f>Tore!C4</f>
        <v>15</v>
      </c>
      <c r="C4" s="56">
        <v>7</v>
      </c>
      <c r="D4" s="57">
        <f t="shared" ref="D4" si="14">C4/B4*100</f>
        <v>46.666666666666664</v>
      </c>
      <c r="E4" s="56">
        <v>0</v>
      </c>
      <c r="F4" s="75">
        <f t="shared" ref="F4" si="15">E4/B4*100</f>
        <v>0</v>
      </c>
      <c r="G4" s="56">
        <f t="shared" ref="G4" si="16">B4-C4-E4</f>
        <v>8</v>
      </c>
      <c r="H4" s="75">
        <f t="shared" ref="H4" si="17">G4/B4*100</f>
        <v>53.333333333333336</v>
      </c>
      <c r="I4" s="105">
        <f t="shared" ref="I4" si="18">C4-G4</f>
        <v>-1</v>
      </c>
      <c r="J4" s="102">
        <f t="shared" ref="J4" si="19">(C4*3)+E4</f>
        <v>21</v>
      </c>
      <c r="K4" s="86">
        <f t="shared" ref="K4" si="20">L4-M4</f>
        <v>-2</v>
      </c>
      <c r="L4" s="102">
        <v>83</v>
      </c>
      <c r="M4" s="100">
        <v>85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s="87" customFormat="1" ht="16.5">
      <c r="A5" s="54" t="s">
        <v>221</v>
      </c>
      <c r="B5" s="55">
        <f>Tore!C5</f>
        <v>12</v>
      </c>
      <c r="C5" s="56">
        <v>6</v>
      </c>
      <c r="D5" s="57">
        <f t="shared" ref="D5" si="21">C5/B5*100</f>
        <v>50</v>
      </c>
      <c r="E5" s="56">
        <v>0</v>
      </c>
      <c r="F5" s="75">
        <f t="shared" ref="F5" si="22">E5/B5*100</f>
        <v>0</v>
      </c>
      <c r="G5" s="56">
        <f t="shared" ref="G5" si="23">B5-C5-E5</f>
        <v>6</v>
      </c>
      <c r="H5" s="75">
        <f t="shared" ref="H5" si="24">G5/B5*100</f>
        <v>50</v>
      </c>
      <c r="I5" s="105">
        <f t="shared" ref="I5" si="25">C5-G5</f>
        <v>0</v>
      </c>
      <c r="J5" s="102">
        <f t="shared" ref="J5" si="26">(C5*3)+E5</f>
        <v>18</v>
      </c>
      <c r="K5" s="86">
        <f t="shared" ref="K5" si="27">L5-M5</f>
        <v>0</v>
      </c>
      <c r="L5" s="102">
        <v>96</v>
      </c>
      <c r="M5" s="100">
        <v>96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s="87" customFormat="1" ht="16.5">
      <c r="A6" s="54" t="s">
        <v>294</v>
      </c>
      <c r="B6" s="55">
        <f>Tore!C6</f>
        <v>1</v>
      </c>
      <c r="C6" s="56">
        <v>0</v>
      </c>
      <c r="D6" s="57">
        <f t="shared" ref="D6" si="28">C6/B6*100</f>
        <v>0</v>
      </c>
      <c r="E6" s="56">
        <v>0</v>
      </c>
      <c r="F6" s="75">
        <f t="shared" ref="F6" si="29">E6/B6*100</f>
        <v>0</v>
      </c>
      <c r="G6" s="56">
        <f t="shared" ref="G6" si="30">B6-C6-E6</f>
        <v>1</v>
      </c>
      <c r="H6" s="75">
        <f t="shared" ref="H6" si="31">G6/B6*100</f>
        <v>100</v>
      </c>
      <c r="I6" s="105">
        <f t="shared" ref="I6" si="32">C6-G6</f>
        <v>-1</v>
      </c>
      <c r="J6" s="102">
        <f t="shared" ref="J6" si="33">(C6*3)+E6</f>
        <v>0</v>
      </c>
      <c r="K6" s="86">
        <f t="shared" ref="K6" si="34">L6-M6</f>
        <v>-2</v>
      </c>
      <c r="L6" s="102">
        <v>10</v>
      </c>
      <c r="M6" s="100">
        <v>12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s="87" customFormat="1" ht="16.5">
      <c r="A7" s="54" t="s">
        <v>175</v>
      </c>
      <c r="B7" s="55">
        <f>Tore!C7</f>
        <v>19</v>
      </c>
      <c r="C7" s="56">
        <v>8</v>
      </c>
      <c r="D7" s="57">
        <f t="shared" ref="D7" si="35">C7/B7*100</f>
        <v>42.105263157894733</v>
      </c>
      <c r="E7" s="56">
        <v>1</v>
      </c>
      <c r="F7" s="75">
        <f t="shared" ref="F7" si="36">E7/B7*100</f>
        <v>5.2631578947368416</v>
      </c>
      <c r="G7" s="56">
        <f t="shared" ref="G7" si="37">B7-C7-E7</f>
        <v>10</v>
      </c>
      <c r="H7" s="75">
        <f t="shared" ref="H7" si="38">G7/B7*100</f>
        <v>52.631578947368418</v>
      </c>
      <c r="I7" s="105">
        <f t="shared" ref="I7" si="39">C7-G7</f>
        <v>-2</v>
      </c>
      <c r="J7" s="102">
        <f t="shared" ref="J7" si="40">(C7*3)+E7</f>
        <v>25</v>
      </c>
      <c r="K7" s="86">
        <f t="shared" ref="K7" si="41">L7-M7</f>
        <v>-22</v>
      </c>
      <c r="L7" s="102">
        <v>126</v>
      </c>
      <c r="M7" s="100">
        <v>148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s="87" customFormat="1" ht="16.5">
      <c r="A8" s="54" t="s">
        <v>117</v>
      </c>
      <c r="B8" s="55">
        <f>Tore!C8</f>
        <v>3</v>
      </c>
      <c r="C8" s="56">
        <v>0</v>
      </c>
      <c r="D8" s="57">
        <f t="shared" ref="D8" si="42">C8/B8*100</f>
        <v>0</v>
      </c>
      <c r="E8" s="56">
        <v>0</v>
      </c>
      <c r="F8" s="75">
        <f t="shared" ref="F8" si="43">E8/B8*100</f>
        <v>0</v>
      </c>
      <c r="G8" s="56">
        <f t="shared" ref="G8" si="44">B8-C8-E8</f>
        <v>3</v>
      </c>
      <c r="H8" s="75">
        <f t="shared" ref="H8" si="45">G8/B8*100</f>
        <v>100</v>
      </c>
      <c r="I8" s="105">
        <f t="shared" ref="I8" si="46">C8-G8</f>
        <v>-3</v>
      </c>
      <c r="J8" s="102">
        <f t="shared" ref="J8" si="47">(C8*3)+E8</f>
        <v>0</v>
      </c>
      <c r="K8" s="86">
        <f t="shared" ref="K8" si="48">L8-M8</f>
        <v>-10</v>
      </c>
      <c r="L8" s="102">
        <v>20</v>
      </c>
      <c r="M8" s="100">
        <v>30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48" s="87" customFormat="1" ht="16.5">
      <c r="A9" s="54" t="s">
        <v>230</v>
      </c>
      <c r="B9" s="55">
        <f>Tore!C9</f>
        <v>14</v>
      </c>
      <c r="C9" s="56">
        <v>8</v>
      </c>
      <c r="D9" s="57">
        <f t="shared" ref="D9" si="49">C9/B9*100</f>
        <v>57.142857142857139</v>
      </c>
      <c r="E9" s="56">
        <v>1</v>
      </c>
      <c r="F9" s="75">
        <f t="shared" ref="F9" si="50">E9/B9*100</f>
        <v>7.1428571428571423</v>
      </c>
      <c r="G9" s="56">
        <f t="shared" ref="G9" si="51">B9-C9-E9</f>
        <v>5</v>
      </c>
      <c r="H9" s="75">
        <f t="shared" ref="H9" si="52">G9/B9*100</f>
        <v>35.714285714285715</v>
      </c>
      <c r="I9" s="105">
        <f t="shared" ref="I9" si="53">C9-G9</f>
        <v>3</v>
      </c>
      <c r="J9" s="102">
        <f t="shared" ref="J9" si="54">(C9*3)+E9</f>
        <v>25</v>
      </c>
      <c r="K9" s="86">
        <f t="shared" ref="K9" si="55">L9-M9</f>
        <v>11</v>
      </c>
      <c r="L9" s="102">
        <v>109</v>
      </c>
      <c r="M9" s="100">
        <v>98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s="87" customFormat="1" ht="16.5">
      <c r="A10" s="54" t="s">
        <v>89</v>
      </c>
      <c r="B10" s="55">
        <f>Tore!C10</f>
        <v>29</v>
      </c>
      <c r="C10" s="56">
        <v>16</v>
      </c>
      <c r="D10" s="57">
        <f t="shared" si="0"/>
        <v>55.172413793103445</v>
      </c>
      <c r="E10" s="56">
        <v>0</v>
      </c>
      <c r="F10" s="75">
        <f>E10/B10*100</f>
        <v>0</v>
      </c>
      <c r="G10" s="56">
        <f>B10-C10-E10</f>
        <v>13</v>
      </c>
      <c r="H10" s="75">
        <f>G10/B10*100</f>
        <v>44.827586206896555</v>
      </c>
      <c r="I10" s="105">
        <f t="shared" si="4"/>
        <v>3</v>
      </c>
      <c r="J10" s="102">
        <f t="shared" si="5"/>
        <v>48</v>
      </c>
      <c r="K10" s="86">
        <f t="shared" si="6"/>
        <v>26</v>
      </c>
      <c r="L10" s="102">
        <v>208</v>
      </c>
      <c r="M10" s="100">
        <v>182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48" s="87" customFormat="1" ht="16.5">
      <c r="A11" s="54" t="s">
        <v>78</v>
      </c>
      <c r="B11" s="55">
        <f>Tore!C11</f>
        <v>25</v>
      </c>
      <c r="C11" s="56">
        <v>13</v>
      </c>
      <c r="D11" s="57">
        <f t="shared" si="0"/>
        <v>52</v>
      </c>
      <c r="E11" s="56">
        <v>0</v>
      </c>
      <c r="F11" s="75">
        <f t="shared" si="1"/>
        <v>0</v>
      </c>
      <c r="G11" s="56">
        <f t="shared" si="2"/>
        <v>12</v>
      </c>
      <c r="H11" s="75">
        <f t="shared" si="3"/>
        <v>48</v>
      </c>
      <c r="I11" s="105">
        <f t="shared" si="4"/>
        <v>1</v>
      </c>
      <c r="J11" s="102">
        <f t="shared" si="5"/>
        <v>39</v>
      </c>
      <c r="K11" s="86">
        <f t="shared" si="6"/>
        <v>9</v>
      </c>
      <c r="L11" s="102">
        <v>182</v>
      </c>
      <c r="M11" s="100">
        <v>173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48" s="87" customFormat="1" ht="16.5">
      <c r="A12" s="54" t="s">
        <v>108</v>
      </c>
      <c r="B12" s="55">
        <f>Tore!C12</f>
        <v>24</v>
      </c>
      <c r="C12" s="56">
        <v>11</v>
      </c>
      <c r="D12" s="57">
        <f t="shared" si="0"/>
        <v>45.833333333333329</v>
      </c>
      <c r="E12" s="56">
        <v>1</v>
      </c>
      <c r="F12" s="75">
        <f t="shared" si="1"/>
        <v>4.1666666666666661</v>
      </c>
      <c r="G12" s="56">
        <f t="shared" si="2"/>
        <v>12</v>
      </c>
      <c r="H12" s="75">
        <f t="shared" si="3"/>
        <v>50</v>
      </c>
      <c r="I12" s="105">
        <f t="shared" si="4"/>
        <v>-1</v>
      </c>
      <c r="J12" s="102">
        <f t="shared" si="5"/>
        <v>34</v>
      </c>
      <c r="K12" s="86">
        <f t="shared" si="6"/>
        <v>-4</v>
      </c>
      <c r="L12" s="102">
        <v>130</v>
      </c>
      <c r="M12" s="100">
        <v>134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</row>
    <row r="13" spans="1:48" s="87" customFormat="1" ht="16.5">
      <c r="A13" s="54" t="s">
        <v>295</v>
      </c>
      <c r="B13" s="55">
        <f>Tore!C13</f>
        <v>2</v>
      </c>
      <c r="C13" s="56">
        <v>2</v>
      </c>
      <c r="D13" s="57">
        <f t="shared" si="0"/>
        <v>100</v>
      </c>
      <c r="E13" s="56">
        <v>0</v>
      </c>
      <c r="F13" s="75">
        <f t="shared" si="1"/>
        <v>0</v>
      </c>
      <c r="G13" s="56">
        <f t="shared" si="2"/>
        <v>0</v>
      </c>
      <c r="H13" s="75">
        <f t="shared" si="3"/>
        <v>0</v>
      </c>
      <c r="I13" s="105">
        <f t="shared" si="4"/>
        <v>2</v>
      </c>
      <c r="J13" s="102">
        <f t="shared" si="5"/>
        <v>6</v>
      </c>
      <c r="K13" s="86">
        <f t="shared" si="6"/>
        <v>4</v>
      </c>
      <c r="L13" s="102">
        <v>20</v>
      </c>
      <c r="M13" s="100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48" s="87" customFormat="1" ht="16.5">
      <c r="A14" s="54" t="s">
        <v>118</v>
      </c>
      <c r="B14" s="55">
        <f>Tore!C14</f>
        <v>3</v>
      </c>
      <c r="C14" s="56">
        <v>1</v>
      </c>
      <c r="D14" s="57">
        <f t="shared" si="0"/>
        <v>33.333333333333329</v>
      </c>
      <c r="E14" s="56">
        <v>0</v>
      </c>
      <c r="F14" s="75">
        <f t="shared" si="1"/>
        <v>0</v>
      </c>
      <c r="G14" s="56">
        <f t="shared" si="2"/>
        <v>2</v>
      </c>
      <c r="H14" s="75">
        <f t="shared" si="3"/>
        <v>66.666666666666657</v>
      </c>
      <c r="I14" s="105">
        <f t="shared" si="4"/>
        <v>-1</v>
      </c>
      <c r="J14" s="102">
        <f t="shared" si="5"/>
        <v>3</v>
      </c>
      <c r="K14" s="86">
        <f t="shared" si="6"/>
        <v>-6</v>
      </c>
      <c r="L14" s="102">
        <v>22</v>
      </c>
      <c r="M14" s="100">
        <v>28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s="87" customFormat="1" ht="16.5">
      <c r="A15" s="54" t="s">
        <v>256</v>
      </c>
      <c r="B15" s="55">
        <f>Tore!C15</f>
        <v>8</v>
      </c>
      <c r="C15" s="56">
        <v>2</v>
      </c>
      <c r="D15" s="57">
        <f t="shared" ref="D15" si="56">C15/B15*100</f>
        <v>25</v>
      </c>
      <c r="E15" s="56">
        <v>1</v>
      </c>
      <c r="F15" s="75">
        <f t="shared" ref="F15" si="57">E15/B15*100</f>
        <v>12.5</v>
      </c>
      <c r="G15" s="56">
        <f t="shared" ref="G15" si="58">B15-C15-E15</f>
        <v>5</v>
      </c>
      <c r="H15" s="75">
        <f t="shared" ref="H15" si="59">G15/B15*100</f>
        <v>62.5</v>
      </c>
      <c r="I15" s="105">
        <f t="shared" ref="I15" si="60">C15-G15</f>
        <v>-3</v>
      </c>
      <c r="J15" s="102">
        <f t="shared" ref="J15" si="61">(C15*3)+E15</f>
        <v>7</v>
      </c>
      <c r="K15" s="86">
        <f t="shared" ref="K15" si="62">L15-M15</f>
        <v>-7</v>
      </c>
      <c r="L15" s="102">
        <v>36</v>
      </c>
      <c r="M15" s="100">
        <v>43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</row>
    <row r="16" spans="1:48" s="87" customFormat="1" ht="16.5">
      <c r="A16" s="54" t="s">
        <v>240</v>
      </c>
      <c r="B16" s="55">
        <f>Tore!C16</f>
        <v>19</v>
      </c>
      <c r="C16" s="56">
        <v>12</v>
      </c>
      <c r="D16" s="57">
        <f t="shared" ref="D16" si="63">C16/B16*100</f>
        <v>63.157894736842103</v>
      </c>
      <c r="E16" s="56">
        <v>0</v>
      </c>
      <c r="F16" s="75">
        <f t="shared" ref="F16" si="64">E16/B16*100</f>
        <v>0</v>
      </c>
      <c r="G16" s="56">
        <f t="shared" ref="G16" si="65">B16-C16-E16</f>
        <v>7</v>
      </c>
      <c r="H16" s="75">
        <f t="shared" ref="H16" si="66">G16/B16*100</f>
        <v>36.84210526315789</v>
      </c>
      <c r="I16" s="105">
        <f t="shared" ref="I16" si="67">C16-G16</f>
        <v>5</v>
      </c>
      <c r="J16" s="102">
        <f t="shared" ref="J16" si="68">(C16*3)+E16</f>
        <v>36</v>
      </c>
      <c r="K16" s="86">
        <f t="shared" ref="K16" si="69">L16-M16</f>
        <v>11</v>
      </c>
      <c r="L16" s="102">
        <v>126</v>
      </c>
      <c r="M16" s="100">
        <v>115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</row>
    <row r="17" spans="1:48" s="87" customFormat="1" ht="16.5">
      <c r="A17" s="54" t="s">
        <v>206</v>
      </c>
      <c r="B17" s="55">
        <f>Tore!C17</f>
        <v>2</v>
      </c>
      <c r="C17" s="56">
        <v>0</v>
      </c>
      <c r="D17" s="57">
        <f t="shared" ref="D17:D18" si="70">C17/B17*100</f>
        <v>0</v>
      </c>
      <c r="E17" s="56">
        <v>0</v>
      </c>
      <c r="F17" s="75">
        <f t="shared" ref="F17:F18" si="71">E17/B17*100</f>
        <v>0</v>
      </c>
      <c r="G17" s="56">
        <f t="shared" ref="G17:G18" si="72">B17-C17-E17</f>
        <v>2</v>
      </c>
      <c r="H17" s="75">
        <f t="shared" ref="H17:H18" si="73">G17/B17*100</f>
        <v>100</v>
      </c>
      <c r="I17" s="105">
        <f t="shared" ref="I17:I18" si="74">C17-G17</f>
        <v>-2</v>
      </c>
      <c r="J17" s="102">
        <f t="shared" ref="J17:J18" si="75">(C17*3)+E17</f>
        <v>0</v>
      </c>
      <c r="K17" s="86">
        <f t="shared" ref="K17:K18" si="76">L17-M17</f>
        <v>-7</v>
      </c>
      <c r="L17" s="102">
        <v>12</v>
      </c>
      <c r="M17" s="100">
        <v>19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</row>
    <row r="18" spans="1:48" s="87" customFormat="1" ht="16.5">
      <c r="A18" s="139" t="s">
        <v>207</v>
      </c>
      <c r="B18" s="55">
        <f>Tore!C18</f>
        <v>8</v>
      </c>
      <c r="C18" s="56">
        <v>6</v>
      </c>
      <c r="D18" s="57">
        <f t="shared" si="70"/>
        <v>75</v>
      </c>
      <c r="E18" s="56">
        <v>0</v>
      </c>
      <c r="F18" s="75">
        <f t="shared" si="71"/>
        <v>0</v>
      </c>
      <c r="G18" s="56">
        <f t="shared" si="72"/>
        <v>2</v>
      </c>
      <c r="H18" s="75">
        <f t="shared" si="73"/>
        <v>25</v>
      </c>
      <c r="I18" s="105">
        <f t="shared" si="74"/>
        <v>4</v>
      </c>
      <c r="J18" s="102">
        <f t="shared" si="75"/>
        <v>18</v>
      </c>
      <c r="K18" s="86">
        <f t="shared" si="76"/>
        <v>18</v>
      </c>
      <c r="L18" s="102">
        <v>73</v>
      </c>
      <c r="M18" s="100">
        <v>55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48" s="87" customFormat="1" ht="16.5">
      <c r="A19" s="54" t="s">
        <v>283</v>
      </c>
      <c r="B19" s="55">
        <f>Tore!C19</f>
        <v>6</v>
      </c>
      <c r="C19" s="56">
        <v>4</v>
      </c>
      <c r="D19" s="57">
        <f t="shared" ref="D19" si="77">C19/B19*100</f>
        <v>66.666666666666657</v>
      </c>
      <c r="E19" s="56">
        <v>0</v>
      </c>
      <c r="F19" s="75">
        <f t="shared" ref="F19" si="78">E19/B19*100</f>
        <v>0</v>
      </c>
      <c r="G19" s="56">
        <f t="shared" ref="G19" si="79">B19-C19-E19</f>
        <v>2</v>
      </c>
      <c r="H19" s="75">
        <f t="shared" ref="H19" si="80">G19/B19*100</f>
        <v>33.333333333333329</v>
      </c>
      <c r="I19" s="105">
        <f t="shared" ref="I19" si="81">C19-G19</f>
        <v>2</v>
      </c>
      <c r="J19" s="102">
        <f t="shared" ref="J19" si="82">(C19*3)+E19</f>
        <v>12</v>
      </c>
      <c r="K19" s="86">
        <f t="shared" ref="K19" si="83">L19-M19</f>
        <v>8</v>
      </c>
      <c r="L19" s="102">
        <v>59</v>
      </c>
      <c r="M19" s="100">
        <v>51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</row>
    <row r="20" spans="1:48" s="87" customFormat="1" ht="16.5">
      <c r="A20" s="54" t="s">
        <v>100</v>
      </c>
      <c r="B20" s="55">
        <f>Tore!C20</f>
        <v>4</v>
      </c>
      <c r="C20" s="56">
        <v>2</v>
      </c>
      <c r="D20" s="57">
        <f t="shared" ref="D20:D21" si="84">C20/B20*100</f>
        <v>50</v>
      </c>
      <c r="E20" s="56">
        <v>0</v>
      </c>
      <c r="F20" s="75">
        <f t="shared" ref="F20:F21" si="85">E20/B20*100</f>
        <v>0</v>
      </c>
      <c r="G20" s="56">
        <f t="shared" ref="G20:G21" si="86">B20-C20-E20</f>
        <v>2</v>
      </c>
      <c r="H20" s="75">
        <f t="shared" ref="H20:H21" si="87">G20/B20*100</f>
        <v>50</v>
      </c>
      <c r="I20" s="105">
        <f t="shared" ref="I20:I21" si="88">C20-G20</f>
        <v>0</v>
      </c>
      <c r="J20" s="102">
        <f t="shared" si="5"/>
        <v>6</v>
      </c>
      <c r="K20" s="86">
        <f t="shared" si="6"/>
        <v>-4</v>
      </c>
      <c r="L20" s="102">
        <v>34</v>
      </c>
      <c r="M20" s="100">
        <v>38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</row>
    <row r="21" spans="1:48" s="87" customFormat="1" ht="16.5">
      <c r="A21" s="54" t="s">
        <v>109</v>
      </c>
      <c r="B21" s="55">
        <f>Tore!C21</f>
        <v>30</v>
      </c>
      <c r="C21" s="56">
        <v>14</v>
      </c>
      <c r="D21" s="57">
        <f t="shared" si="84"/>
        <v>46.666666666666664</v>
      </c>
      <c r="E21" s="56">
        <v>1</v>
      </c>
      <c r="F21" s="75">
        <f t="shared" si="85"/>
        <v>3.3333333333333335</v>
      </c>
      <c r="G21" s="56">
        <f t="shared" si="86"/>
        <v>15</v>
      </c>
      <c r="H21" s="75">
        <f t="shared" si="87"/>
        <v>50</v>
      </c>
      <c r="I21" s="105">
        <f t="shared" si="88"/>
        <v>-1</v>
      </c>
      <c r="J21" s="102">
        <f t="shared" si="5"/>
        <v>43</v>
      </c>
      <c r="K21" s="86">
        <f t="shared" si="6"/>
        <v>-18</v>
      </c>
      <c r="L21" s="102">
        <v>181</v>
      </c>
      <c r="M21" s="100">
        <v>199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</row>
    <row r="22" spans="1:48" s="87" customFormat="1" ht="16.5">
      <c r="A22" s="54" t="s">
        <v>312</v>
      </c>
      <c r="B22" s="55">
        <f>Tore!C22</f>
        <v>2</v>
      </c>
      <c r="C22" s="56">
        <v>0</v>
      </c>
      <c r="D22" s="57">
        <f t="shared" ref="D22" si="89">C22/B22*100</f>
        <v>0</v>
      </c>
      <c r="E22" s="56">
        <v>0</v>
      </c>
      <c r="F22" s="75">
        <f t="shared" ref="F22" si="90">E22/B22*100</f>
        <v>0</v>
      </c>
      <c r="G22" s="56">
        <f t="shared" ref="G22" si="91">B22-C22-E22</f>
        <v>2</v>
      </c>
      <c r="H22" s="75">
        <f t="shared" ref="H22" si="92">G22/B22*100</f>
        <v>100</v>
      </c>
      <c r="I22" s="105">
        <f t="shared" ref="I22" si="93">C22-G22</f>
        <v>-2</v>
      </c>
      <c r="J22" s="102">
        <f t="shared" ref="J22" si="94">(C22*3)+E22</f>
        <v>0</v>
      </c>
      <c r="K22" s="86">
        <f t="shared" ref="K22" si="95">L22-M22</f>
        <v>-8</v>
      </c>
      <c r="L22" s="102">
        <v>12</v>
      </c>
      <c r="M22" s="100">
        <v>20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</row>
    <row r="23" spans="1:48" s="87" customFormat="1" ht="16.5">
      <c r="A23" s="54" t="s">
        <v>80</v>
      </c>
      <c r="B23" s="55">
        <f>Tore!C23</f>
        <v>28</v>
      </c>
      <c r="C23" s="56">
        <v>17</v>
      </c>
      <c r="D23" s="57">
        <f t="shared" si="0"/>
        <v>60.714285714285708</v>
      </c>
      <c r="E23" s="56">
        <v>0</v>
      </c>
      <c r="F23" s="75">
        <f t="shared" si="1"/>
        <v>0</v>
      </c>
      <c r="G23" s="56">
        <f t="shared" si="2"/>
        <v>11</v>
      </c>
      <c r="H23" s="75">
        <f t="shared" si="3"/>
        <v>39.285714285714285</v>
      </c>
      <c r="I23" s="105">
        <f t="shared" si="4"/>
        <v>6</v>
      </c>
      <c r="J23" s="102">
        <f t="shared" si="5"/>
        <v>51</v>
      </c>
      <c r="K23" s="86">
        <f t="shared" ref="K23:K34" si="96">L23-M23</f>
        <v>18</v>
      </c>
      <c r="L23" s="102">
        <v>217</v>
      </c>
      <c r="M23" s="100">
        <v>199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</row>
    <row r="24" spans="1:48" s="87" customFormat="1" ht="16.5">
      <c r="A24" s="54" t="s">
        <v>151</v>
      </c>
      <c r="B24" s="55">
        <f>Tore!C24</f>
        <v>6</v>
      </c>
      <c r="C24" s="56">
        <v>3</v>
      </c>
      <c r="D24" s="57">
        <f t="shared" ref="D24" si="97">C24/B24*100</f>
        <v>50</v>
      </c>
      <c r="E24" s="56">
        <v>0</v>
      </c>
      <c r="F24" s="75">
        <f t="shared" ref="F24" si="98">E24/B24*100</f>
        <v>0</v>
      </c>
      <c r="G24" s="56">
        <f t="shared" ref="G24" si="99">B24-C24-E24</f>
        <v>3</v>
      </c>
      <c r="H24" s="75">
        <f t="shared" ref="H24" si="100">G24/B24*100</f>
        <v>50</v>
      </c>
      <c r="I24" s="105">
        <f t="shared" ref="I24" si="101">C24-G24</f>
        <v>0</v>
      </c>
      <c r="J24" s="102">
        <f t="shared" ref="J24" si="102">(C24*3)+E24</f>
        <v>9</v>
      </c>
      <c r="K24" s="86">
        <f t="shared" si="96"/>
        <v>-2</v>
      </c>
      <c r="L24" s="102">
        <v>14</v>
      </c>
      <c r="M24" s="100">
        <v>16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</row>
    <row r="25" spans="1:48" s="87" customFormat="1" ht="16.5">
      <c r="A25" s="54" t="s">
        <v>85</v>
      </c>
      <c r="B25" s="55">
        <f>Tore!C25</f>
        <v>26</v>
      </c>
      <c r="C25" s="56">
        <v>13</v>
      </c>
      <c r="D25" s="57">
        <f t="shared" ref="D25:D47" si="103">C25/B25*100</f>
        <v>50</v>
      </c>
      <c r="E25" s="56">
        <v>1</v>
      </c>
      <c r="F25" s="75">
        <f t="shared" si="1"/>
        <v>3.8461538461538463</v>
      </c>
      <c r="G25" s="56">
        <f t="shared" si="2"/>
        <v>12</v>
      </c>
      <c r="H25" s="75">
        <f t="shared" si="3"/>
        <v>46.153846153846153</v>
      </c>
      <c r="I25" s="105">
        <f t="shared" si="4"/>
        <v>1</v>
      </c>
      <c r="J25" s="102">
        <f t="shared" ref="J25:J47" si="104">(C25*3)+E25</f>
        <v>40</v>
      </c>
      <c r="K25" s="86">
        <f t="shared" si="96"/>
        <v>-7</v>
      </c>
      <c r="L25" s="102">
        <v>156</v>
      </c>
      <c r="M25" s="100">
        <v>163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</row>
    <row r="26" spans="1:48" s="87" customFormat="1" ht="16.5">
      <c r="A26" s="54" t="s">
        <v>273</v>
      </c>
      <c r="B26" s="55">
        <f>Tore!C26</f>
        <v>8</v>
      </c>
      <c r="C26" s="56">
        <v>0</v>
      </c>
      <c r="D26" s="57">
        <f t="shared" ref="D26:D27" si="105">C26/B26*100</f>
        <v>0</v>
      </c>
      <c r="E26" s="56">
        <v>1</v>
      </c>
      <c r="F26" s="75">
        <f t="shared" ref="F26:F27" si="106">E26/B26*100</f>
        <v>12.5</v>
      </c>
      <c r="G26" s="56">
        <f t="shared" ref="G26:G27" si="107">B26-C26-E26</f>
        <v>7</v>
      </c>
      <c r="H26" s="75">
        <f t="shared" ref="H26:H27" si="108">G26/B26*100</f>
        <v>87.5</v>
      </c>
      <c r="I26" s="105">
        <f t="shared" ref="I26:I27" si="109">C26-G26</f>
        <v>-7</v>
      </c>
      <c r="J26" s="102">
        <f t="shared" ref="J26:J27" si="110">(C26*3)+E26</f>
        <v>1</v>
      </c>
      <c r="K26" s="86">
        <f t="shared" ref="K26:K27" si="111">L26-M26</f>
        <v>-27</v>
      </c>
      <c r="L26" s="102">
        <v>30</v>
      </c>
      <c r="M26" s="100">
        <v>57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</row>
    <row r="27" spans="1:48" s="87" customFormat="1" ht="16.5">
      <c r="A27" s="54" t="s">
        <v>281</v>
      </c>
      <c r="B27" s="55">
        <f>Tore!C27</f>
        <v>2</v>
      </c>
      <c r="C27" s="56">
        <v>1</v>
      </c>
      <c r="D27" s="57">
        <f t="shared" si="105"/>
        <v>50</v>
      </c>
      <c r="E27" s="56">
        <v>0</v>
      </c>
      <c r="F27" s="75">
        <f t="shared" si="106"/>
        <v>0</v>
      </c>
      <c r="G27" s="56">
        <f t="shared" si="107"/>
        <v>1</v>
      </c>
      <c r="H27" s="75">
        <f t="shared" si="108"/>
        <v>50</v>
      </c>
      <c r="I27" s="105">
        <f t="shared" si="109"/>
        <v>0</v>
      </c>
      <c r="J27" s="102">
        <f t="shared" si="110"/>
        <v>3</v>
      </c>
      <c r="K27" s="86">
        <f t="shared" si="111"/>
        <v>0</v>
      </c>
      <c r="L27" s="102">
        <v>21</v>
      </c>
      <c r="M27" s="100">
        <v>21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</row>
    <row r="28" spans="1:48" s="87" customFormat="1" ht="16.5">
      <c r="A28" s="54" t="s">
        <v>93</v>
      </c>
      <c r="B28" s="55">
        <f>Tore!C28</f>
        <v>10</v>
      </c>
      <c r="C28" s="56">
        <v>5</v>
      </c>
      <c r="D28" s="57">
        <f t="shared" si="103"/>
        <v>50</v>
      </c>
      <c r="E28" s="56">
        <v>0</v>
      </c>
      <c r="F28" s="75">
        <f t="shared" si="1"/>
        <v>0</v>
      </c>
      <c r="G28" s="56">
        <f t="shared" si="2"/>
        <v>5</v>
      </c>
      <c r="H28" s="75">
        <f t="shared" si="3"/>
        <v>50</v>
      </c>
      <c r="I28" s="105">
        <f t="shared" si="4"/>
        <v>0</v>
      </c>
      <c r="J28" s="102">
        <f t="shared" si="104"/>
        <v>15</v>
      </c>
      <c r="K28" s="86">
        <f t="shared" si="96"/>
        <v>-2</v>
      </c>
      <c r="L28" s="102">
        <v>46</v>
      </c>
      <c r="M28" s="100">
        <v>48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1:48" s="87" customFormat="1" ht="16.5">
      <c r="A29" s="54" t="s">
        <v>282</v>
      </c>
      <c r="B29" s="55">
        <f>Tore!C29</f>
        <v>4</v>
      </c>
      <c r="C29" s="56">
        <v>3</v>
      </c>
      <c r="D29" s="57">
        <f t="shared" si="103"/>
        <v>75</v>
      </c>
      <c r="E29" s="56">
        <v>0</v>
      </c>
      <c r="F29" s="75">
        <f t="shared" si="1"/>
        <v>0</v>
      </c>
      <c r="G29" s="56">
        <f t="shared" si="2"/>
        <v>1</v>
      </c>
      <c r="H29" s="75">
        <f t="shared" si="3"/>
        <v>25</v>
      </c>
      <c r="I29" s="105">
        <f t="shared" si="4"/>
        <v>2</v>
      </c>
      <c r="J29" s="102">
        <f t="shared" si="104"/>
        <v>9</v>
      </c>
      <c r="K29" s="86">
        <f t="shared" si="96"/>
        <v>12</v>
      </c>
      <c r="L29" s="102">
        <v>41</v>
      </c>
      <c r="M29" s="100">
        <v>29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</row>
    <row r="30" spans="1:48" s="87" customFormat="1" ht="16.5">
      <c r="A30" s="54" t="s">
        <v>119</v>
      </c>
      <c r="B30" s="55">
        <f>Tore!C30</f>
        <v>15</v>
      </c>
      <c r="C30" s="56">
        <v>9</v>
      </c>
      <c r="D30" s="57">
        <f t="shared" si="103"/>
        <v>60</v>
      </c>
      <c r="E30" s="56">
        <v>0</v>
      </c>
      <c r="F30" s="75">
        <f t="shared" ref="F30" si="112">E30/B30*100</f>
        <v>0</v>
      </c>
      <c r="G30" s="56">
        <f t="shared" ref="G30" si="113">B30-C30-E30</f>
        <v>6</v>
      </c>
      <c r="H30" s="75">
        <f t="shared" ref="H30" si="114">G30/B30*100</f>
        <v>40</v>
      </c>
      <c r="I30" s="105">
        <f t="shared" ref="I30" si="115">C30-G30</f>
        <v>3</v>
      </c>
      <c r="J30" s="102">
        <f t="shared" si="104"/>
        <v>27</v>
      </c>
      <c r="K30" s="86">
        <f t="shared" si="96"/>
        <v>5</v>
      </c>
      <c r="L30" s="102">
        <v>95</v>
      </c>
      <c r="M30" s="100">
        <v>90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</row>
    <row r="31" spans="1:48" s="87" customFormat="1" ht="16.5">
      <c r="A31" s="54" t="s">
        <v>105</v>
      </c>
      <c r="B31" s="55">
        <f>Tore!C31</f>
        <v>31</v>
      </c>
      <c r="C31" s="56">
        <v>15</v>
      </c>
      <c r="D31" s="57">
        <f t="shared" ref="D31" si="116">C31/B31*100</f>
        <v>48.387096774193552</v>
      </c>
      <c r="E31" s="56">
        <v>1</v>
      </c>
      <c r="F31" s="75">
        <f t="shared" ref="F31" si="117">E31/B31*100</f>
        <v>3.225806451612903</v>
      </c>
      <c r="G31" s="56">
        <f t="shared" ref="G31" si="118">B31-C31-E31</f>
        <v>15</v>
      </c>
      <c r="H31" s="75">
        <f t="shared" ref="H31" si="119">G31/B31*100</f>
        <v>48.387096774193552</v>
      </c>
      <c r="I31" s="105">
        <f t="shared" ref="I31" si="120">C31-G31</f>
        <v>0</v>
      </c>
      <c r="J31" s="102">
        <f t="shared" ref="J31" si="121">(C31*3)+E31</f>
        <v>46</v>
      </c>
      <c r="K31" s="86">
        <f t="shared" ref="K31" si="122">L31-M31</f>
        <v>-14</v>
      </c>
      <c r="L31" s="102">
        <v>211</v>
      </c>
      <c r="M31" s="100">
        <v>225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</row>
    <row r="32" spans="1:48" s="87" customFormat="1" ht="16.5">
      <c r="A32" s="54" t="s">
        <v>111</v>
      </c>
      <c r="B32" s="55">
        <f>Tore!C32</f>
        <v>4</v>
      </c>
      <c r="C32" s="56">
        <v>2</v>
      </c>
      <c r="D32" s="57">
        <f t="shared" ref="D32" si="123">C32/B32*100</f>
        <v>50</v>
      </c>
      <c r="E32" s="56">
        <v>0</v>
      </c>
      <c r="F32" s="75">
        <f t="shared" ref="F32" si="124">E32/B32*100</f>
        <v>0</v>
      </c>
      <c r="G32" s="56">
        <f t="shared" ref="G32" si="125">B32-C32-E32</f>
        <v>2</v>
      </c>
      <c r="H32" s="75">
        <f t="shared" ref="H32" si="126">G32/B32*100</f>
        <v>50</v>
      </c>
      <c r="I32" s="105">
        <f t="shared" ref="I32" si="127">C32-G32</f>
        <v>0</v>
      </c>
      <c r="J32" s="102">
        <f t="shared" ref="J32" si="128">(C32*3)+E32</f>
        <v>6</v>
      </c>
      <c r="K32" s="86">
        <f t="shared" ref="K32" si="129">L32-M32</f>
        <v>-4</v>
      </c>
      <c r="L32" s="102">
        <v>32</v>
      </c>
      <c r="M32" s="100">
        <v>36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48" s="87" customFormat="1" ht="16.5">
      <c r="A33" s="54" t="s">
        <v>88</v>
      </c>
      <c r="B33" s="55">
        <f>Tore!C33</f>
        <v>17</v>
      </c>
      <c r="C33" s="56">
        <v>8</v>
      </c>
      <c r="D33" s="57">
        <f t="shared" si="103"/>
        <v>47.058823529411761</v>
      </c>
      <c r="E33" s="56">
        <v>0</v>
      </c>
      <c r="F33" s="75">
        <f>E33/B33*100</f>
        <v>0</v>
      </c>
      <c r="G33" s="56">
        <f>B33-C33-E33</f>
        <v>9</v>
      </c>
      <c r="H33" s="75">
        <f>G33/B33*100</f>
        <v>52.941176470588239</v>
      </c>
      <c r="I33" s="105">
        <f t="shared" si="4"/>
        <v>-1</v>
      </c>
      <c r="J33" s="102">
        <f t="shared" si="104"/>
        <v>24</v>
      </c>
      <c r="K33" s="86">
        <f t="shared" si="96"/>
        <v>1</v>
      </c>
      <c r="L33" s="102">
        <v>140</v>
      </c>
      <c r="M33" s="100">
        <v>139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48" s="87" customFormat="1" ht="16.5">
      <c r="A34" s="54" t="s">
        <v>116</v>
      </c>
      <c r="B34" s="55">
        <f>Tore!C34</f>
        <v>14</v>
      </c>
      <c r="C34" s="56">
        <v>8</v>
      </c>
      <c r="D34" s="57">
        <f t="shared" si="103"/>
        <v>57.142857142857139</v>
      </c>
      <c r="E34" s="56">
        <v>0</v>
      </c>
      <c r="F34" s="75">
        <f t="shared" ref="F34" si="130">E34/B34*100</f>
        <v>0</v>
      </c>
      <c r="G34" s="56">
        <f t="shared" ref="G34" si="131">B34-C34-E34</f>
        <v>6</v>
      </c>
      <c r="H34" s="75">
        <f t="shared" ref="H34" si="132">G34/B34*100</f>
        <v>42.857142857142854</v>
      </c>
      <c r="I34" s="105">
        <f t="shared" si="4"/>
        <v>2</v>
      </c>
      <c r="J34" s="102">
        <f t="shared" si="104"/>
        <v>24</v>
      </c>
      <c r="K34" s="86">
        <f t="shared" si="96"/>
        <v>9</v>
      </c>
      <c r="L34" s="102">
        <v>83</v>
      </c>
      <c r="M34" s="100">
        <v>74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48" s="87" customFormat="1" ht="16.5">
      <c r="A35" s="54" t="s">
        <v>195</v>
      </c>
      <c r="B35" s="55">
        <f>Tore!C35</f>
        <v>2</v>
      </c>
      <c r="C35" s="56">
        <v>0</v>
      </c>
      <c r="D35" s="57">
        <f t="shared" ref="D35" si="133">C35/B35*100</f>
        <v>0</v>
      </c>
      <c r="E35" s="56">
        <v>0</v>
      </c>
      <c r="F35" s="75">
        <f t="shared" ref="F35" si="134">E35/B35*100</f>
        <v>0</v>
      </c>
      <c r="G35" s="56">
        <f t="shared" ref="G35" si="135">B35-C35-E35</f>
        <v>2</v>
      </c>
      <c r="H35" s="75">
        <f t="shared" ref="H35" si="136">G35/B35*100</f>
        <v>100</v>
      </c>
      <c r="I35" s="105">
        <f t="shared" ref="I35" si="137">C35-G35</f>
        <v>-2</v>
      </c>
      <c r="J35" s="102">
        <f t="shared" ref="J35" si="138">(C35*3)+E35</f>
        <v>0</v>
      </c>
      <c r="K35" s="86">
        <f t="shared" ref="K35" si="139">L35-M35</f>
        <v>-4</v>
      </c>
      <c r="L35" s="102">
        <v>18</v>
      </c>
      <c r="M35" s="100">
        <v>22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 s="87" customFormat="1" ht="16.5">
      <c r="A36" s="54" t="s">
        <v>71</v>
      </c>
      <c r="B36" s="55">
        <f>Tore!C36</f>
        <v>44</v>
      </c>
      <c r="C36" s="56">
        <v>22</v>
      </c>
      <c r="D36" s="57">
        <f t="shared" si="103"/>
        <v>50</v>
      </c>
      <c r="E36" s="56">
        <v>0</v>
      </c>
      <c r="F36" s="75">
        <f t="shared" si="1"/>
        <v>0</v>
      </c>
      <c r="G36" s="56">
        <f t="shared" si="2"/>
        <v>22</v>
      </c>
      <c r="H36" s="75">
        <f t="shared" si="3"/>
        <v>50</v>
      </c>
      <c r="I36" s="105">
        <f t="shared" si="4"/>
        <v>0</v>
      </c>
      <c r="J36" s="102">
        <f t="shared" si="104"/>
        <v>66</v>
      </c>
      <c r="K36" s="86">
        <f t="shared" ref="K36:K47" si="140">L36-M36</f>
        <v>21</v>
      </c>
      <c r="L36" s="102">
        <v>318</v>
      </c>
      <c r="M36" s="100">
        <v>297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 s="87" customFormat="1" ht="16.5">
      <c r="A37" s="58" t="s">
        <v>70</v>
      </c>
      <c r="B37" s="55">
        <f>Tore!C37</f>
        <v>28</v>
      </c>
      <c r="C37" s="56">
        <v>14</v>
      </c>
      <c r="D37" s="57">
        <f t="shared" ref="D37" si="141">C37/B37*100</f>
        <v>50</v>
      </c>
      <c r="E37" s="56">
        <v>0</v>
      </c>
      <c r="F37" s="75">
        <f t="shared" ref="F37" si="142">E37/B37*100</f>
        <v>0</v>
      </c>
      <c r="G37" s="56">
        <f t="shared" ref="G37" si="143">B37-C37-E37</f>
        <v>14</v>
      </c>
      <c r="H37" s="75">
        <f t="shared" ref="H37" si="144">G37/B37*100</f>
        <v>50</v>
      </c>
      <c r="I37" s="105">
        <f t="shared" ref="I37" si="145">C37-G37</f>
        <v>0</v>
      </c>
      <c r="J37" s="102">
        <f t="shared" ref="J37" si="146">(C37*3)+E37</f>
        <v>42</v>
      </c>
      <c r="K37" s="86">
        <f t="shared" ref="K37" si="147">L37-M37</f>
        <v>14</v>
      </c>
      <c r="L37" s="102">
        <v>197</v>
      </c>
      <c r="M37" s="100">
        <v>183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48" s="87" customFormat="1" ht="16.5">
      <c r="A38" s="58" t="s">
        <v>169</v>
      </c>
      <c r="B38" s="55">
        <f>Tore!C38</f>
        <v>4</v>
      </c>
      <c r="C38" s="56">
        <v>2</v>
      </c>
      <c r="D38" s="57">
        <f t="shared" ref="D38" si="148">C38/B38*100</f>
        <v>50</v>
      </c>
      <c r="E38" s="56">
        <v>0</v>
      </c>
      <c r="F38" s="75">
        <f t="shared" ref="F38" si="149">E38/B38*100</f>
        <v>0</v>
      </c>
      <c r="G38" s="56">
        <f t="shared" ref="G38" si="150">B38-C38-E38</f>
        <v>2</v>
      </c>
      <c r="H38" s="75">
        <f t="shared" ref="H38" si="151">G38/B38*100</f>
        <v>50</v>
      </c>
      <c r="I38" s="105">
        <f t="shared" ref="I38" si="152">C38-G38</f>
        <v>0</v>
      </c>
      <c r="J38" s="102">
        <f t="shared" ref="J38" si="153">(C38*3)+E38</f>
        <v>6</v>
      </c>
      <c r="K38" s="86">
        <f t="shared" ref="K38" si="154">L38-M38</f>
        <v>1</v>
      </c>
      <c r="L38" s="102">
        <v>48</v>
      </c>
      <c r="M38" s="100">
        <v>47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48" s="87" customFormat="1" ht="16.5">
      <c r="A39" s="58" t="s">
        <v>222</v>
      </c>
      <c r="B39" s="55">
        <f>Tore!C39</f>
        <v>4</v>
      </c>
      <c r="C39" s="56">
        <v>2</v>
      </c>
      <c r="D39" s="57">
        <f t="shared" ref="D39" si="155">C39/B39*100</f>
        <v>50</v>
      </c>
      <c r="E39" s="56">
        <v>0</v>
      </c>
      <c r="F39" s="75">
        <f t="shared" ref="F39" si="156">E39/B39*100</f>
        <v>0</v>
      </c>
      <c r="G39" s="56">
        <f t="shared" ref="G39" si="157">B39-C39-E39</f>
        <v>2</v>
      </c>
      <c r="H39" s="75">
        <f t="shared" ref="H39" si="158">G39/B39*100</f>
        <v>50</v>
      </c>
      <c r="I39" s="105">
        <f t="shared" ref="I39" si="159">C39-G39</f>
        <v>0</v>
      </c>
      <c r="J39" s="102">
        <f t="shared" ref="J39" si="160">(C39*3)+E39</f>
        <v>6</v>
      </c>
      <c r="K39" s="86">
        <f t="shared" ref="K39" si="161">L39-M39</f>
        <v>-7</v>
      </c>
      <c r="L39" s="102">
        <v>27</v>
      </c>
      <c r="M39" s="100">
        <v>34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48" s="87" customFormat="1" ht="16.5">
      <c r="A40" s="58" t="s">
        <v>257</v>
      </c>
      <c r="B40" s="55">
        <f>Tore!C40</f>
        <v>6</v>
      </c>
      <c r="C40" s="56">
        <v>1</v>
      </c>
      <c r="D40" s="57">
        <f t="shared" ref="D40" si="162">C40/B40*100</f>
        <v>16.666666666666664</v>
      </c>
      <c r="E40" s="56">
        <v>1</v>
      </c>
      <c r="F40" s="75">
        <f t="shared" ref="F40" si="163">E40/B40*100</f>
        <v>16.666666666666664</v>
      </c>
      <c r="G40" s="56">
        <f t="shared" ref="G40" si="164">B40-C40-E40</f>
        <v>4</v>
      </c>
      <c r="H40" s="75">
        <f t="shared" ref="H40" si="165">G40/B40*100</f>
        <v>66.666666666666657</v>
      </c>
      <c r="I40" s="105">
        <f t="shared" ref="I40" si="166">C40-G40</f>
        <v>-3</v>
      </c>
      <c r="J40" s="102">
        <f t="shared" ref="J40" si="167">(C40*3)+E40</f>
        <v>4</v>
      </c>
      <c r="K40" s="86">
        <f t="shared" ref="K40" si="168">L40-M40</f>
        <v>-11</v>
      </c>
      <c r="L40" s="102">
        <v>19</v>
      </c>
      <c r="M40" s="100">
        <v>30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48" s="87" customFormat="1" ht="16.5">
      <c r="A41" s="58" t="s">
        <v>274</v>
      </c>
      <c r="B41" s="55">
        <f>Tore!C41</f>
        <v>5</v>
      </c>
      <c r="C41" s="56">
        <v>2</v>
      </c>
      <c r="D41" s="57">
        <f t="shared" ref="D41" si="169">C41/B41*100</f>
        <v>40</v>
      </c>
      <c r="E41" s="56">
        <v>0</v>
      </c>
      <c r="F41" s="75">
        <f t="shared" ref="F41" si="170">E41/B41*100</f>
        <v>0</v>
      </c>
      <c r="G41" s="56">
        <f t="shared" ref="G41" si="171">B41-C41-E41</f>
        <v>3</v>
      </c>
      <c r="H41" s="75">
        <f t="shared" ref="H41" si="172">G41/B41*100</f>
        <v>60</v>
      </c>
      <c r="I41" s="105">
        <f t="shared" ref="I41" si="173">C41-G41</f>
        <v>-1</v>
      </c>
      <c r="J41" s="102">
        <f t="shared" ref="J41" si="174">(C41*3)+E41</f>
        <v>6</v>
      </c>
      <c r="K41" s="86">
        <f t="shared" ref="K41" si="175">L41-M41</f>
        <v>-6</v>
      </c>
      <c r="L41" s="102">
        <v>15</v>
      </c>
      <c r="M41" s="100">
        <v>21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</row>
    <row r="42" spans="1:48" s="87" customFormat="1" ht="16.5">
      <c r="A42" s="58" t="s">
        <v>92</v>
      </c>
      <c r="B42" s="55">
        <f>Tore!C42</f>
        <v>23</v>
      </c>
      <c r="C42" s="56">
        <v>12</v>
      </c>
      <c r="D42" s="57">
        <f t="shared" si="103"/>
        <v>52.173913043478258</v>
      </c>
      <c r="E42" s="56">
        <v>0</v>
      </c>
      <c r="F42" s="75">
        <f>E42/B42*100</f>
        <v>0</v>
      </c>
      <c r="G42" s="56">
        <f>B42-C42-E42</f>
        <v>11</v>
      </c>
      <c r="H42" s="75">
        <f>G42/B42*100</f>
        <v>47.826086956521742</v>
      </c>
      <c r="I42" s="105">
        <f>C42-G42</f>
        <v>1</v>
      </c>
      <c r="J42" s="103">
        <f t="shared" si="104"/>
        <v>36</v>
      </c>
      <c r="K42" s="86">
        <f t="shared" si="140"/>
        <v>4</v>
      </c>
      <c r="L42" s="102">
        <v>154</v>
      </c>
      <c r="M42" s="100">
        <v>150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</row>
    <row r="43" spans="1:48" s="87" customFormat="1" ht="16.5">
      <c r="A43" s="58" t="s">
        <v>166</v>
      </c>
      <c r="B43" s="55">
        <f>Tore!C43</f>
        <v>3</v>
      </c>
      <c r="C43" s="56">
        <v>1</v>
      </c>
      <c r="D43" s="57">
        <f t="shared" ref="D43" si="176">C43/B43*100</f>
        <v>33.333333333333329</v>
      </c>
      <c r="E43" s="56">
        <v>0</v>
      </c>
      <c r="F43" s="75">
        <f>E43/B43*100</f>
        <v>0</v>
      </c>
      <c r="G43" s="56">
        <f>B43-C43-E43</f>
        <v>2</v>
      </c>
      <c r="H43" s="75">
        <f>G43/B43*100</f>
        <v>66.666666666666657</v>
      </c>
      <c r="I43" s="105">
        <f>C43-G43</f>
        <v>-1</v>
      </c>
      <c r="J43" s="103">
        <f t="shared" ref="J43" si="177">(C43*3)+E43</f>
        <v>3</v>
      </c>
      <c r="K43" s="86">
        <f t="shared" ref="K43" si="178">L43-M43</f>
        <v>-3</v>
      </c>
      <c r="L43" s="102">
        <v>26</v>
      </c>
      <c r="M43" s="100">
        <v>29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</row>
    <row r="44" spans="1:48" s="87" customFormat="1" ht="17.25" thickBot="1">
      <c r="A44" s="115" t="s">
        <v>115</v>
      </c>
      <c r="B44" s="55">
        <f>Tore!C44</f>
        <v>20</v>
      </c>
      <c r="C44" s="56">
        <v>12</v>
      </c>
      <c r="D44" s="57">
        <f t="shared" si="103"/>
        <v>60</v>
      </c>
      <c r="E44" s="56">
        <v>0</v>
      </c>
      <c r="F44" s="75">
        <f t="shared" ref="F44" si="179">E44/B44*100</f>
        <v>0</v>
      </c>
      <c r="G44" s="56">
        <f t="shared" ref="G44" si="180">B44-C44-E44</f>
        <v>8</v>
      </c>
      <c r="H44" s="75">
        <f t="shared" ref="H44" si="181">G44/B44*100</f>
        <v>40</v>
      </c>
      <c r="I44" s="105">
        <f t="shared" ref="I44" si="182">C44-G44</f>
        <v>4</v>
      </c>
      <c r="J44" s="102">
        <f t="shared" si="104"/>
        <v>36</v>
      </c>
      <c r="K44" s="86">
        <f t="shared" si="140"/>
        <v>11</v>
      </c>
      <c r="L44" s="103">
        <v>182</v>
      </c>
      <c r="M44" s="125">
        <v>171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</row>
    <row r="45" spans="1:48" s="88" customFormat="1" ht="17.25" thickTop="1">
      <c r="A45" s="62" t="s">
        <v>67</v>
      </c>
      <c r="B45" s="108">
        <f>Tore!C45</f>
        <v>13</v>
      </c>
      <c r="C45" s="63">
        <v>8</v>
      </c>
      <c r="D45" s="109">
        <f t="shared" si="103"/>
        <v>61.53846153846154</v>
      </c>
      <c r="E45" s="63">
        <v>0</v>
      </c>
      <c r="F45" s="110">
        <f t="shared" si="1"/>
        <v>0</v>
      </c>
      <c r="G45" s="63">
        <f t="shared" si="2"/>
        <v>5</v>
      </c>
      <c r="H45" s="110">
        <f t="shared" si="3"/>
        <v>38.461538461538467</v>
      </c>
      <c r="I45" s="111">
        <f t="shared" si="4"/>
        <v>3</v>
      </c>
      <c r="J45" s="114">
        <f t="shared" si="104"/>
        <v>24</v>
      </c>
      <c r="K45" s="113">
        <f t="shared" si="140"/>
        <v>12</v>
      </c>
      <c r="L45" s="63">
        <v>73</v>
      </c>
      <c r="M45" s="112">
        <v>61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</row>
    <row r="46" spans="1:48" s="89" customFormat="1" ht="16.5">
      <c r="A46" s="83" t="s">
        <v>67</v>
      </c>
      <c r="B46" s="55">
        <f>Tore!C46</f>
        <v>39</v>
      </c>
      <c r="C46" s="56">
        <v>20</v>
      </c>
      <c r="D46" s="61">
        <f t="shared" si="103"/>
        <v>51.282051282051277</v>
      </c>
      <c r="E46" s="56">
        <v>0</v>
      </c>
      <c r="F46" s="84">
        <f t="shared" si="1"/>
        <v>0</v>
      </c>
      <c r="G46" s="60">
        <f t="shared" si="2"/>
        <v>19</v>
      </c>
      <c r="H46" s="84">
        <f t="shared" si="3"/>
        <v>48.717948717948715</v>
      </c>
      <c r="I46" s="106">
        <f t="shared" si="4"/>
        <v>1</v>
      </c>
      <c r="J46" s="102">
        <f t="shared" si="104"/>
        <v>60</v>
      </c>
      <c r="K46" s="86">
        <f t="shared" si="140"/>
        <v>25</v>
      </c>
      <c r="L46" s="102">
        <v>278</v>
      </c>
      <c r="M46" s="100">
        <v>253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s="88" customFormat="1" ht="16.5">
      <c r="A47" s="79" t="s">
        <v>81</v>
      </c>
      <c r="B47" s="55">
        <f>Tore!C47</f>
        <v>46</v>
      </c>
      <c r="C47" s="56">
        <v>20</v>
      </c>
      <c r="D47" s="57">
        <f t="shared" si="103"/>
        <v>43.478260869565219</v>
      </c>
      <c r="E47" s="56">
        <v>0</v>
      </c>
      <c r="F47" s="75">
        <f t="shared" si="1"/>
        <v>0</v>
      </c>
      <c r="G47" s="56">
        <f t="shared" si="2"/>
        <v>26</v>
      </c>
      <c r="H47" s="75">
        <f t="shared" si="3"/>
        <v>56.521739130434781</v>
      </c>
      <c r="I47" s="105">
        <f t="shared" si="4"/>
        <v>-6</v>
      </c>
      <c r="J47" s="102">
        <f t="shared" si="104"/>
        <v>60</v>
      </c>
      <c r="K47" s="86">
        <f t="shared" si="140"/>
        <v>-37</v>
      </c>
      <c r="L47" s="102">
        <v>299</v>
      </c>
      <c r="M47" s="100">
        <v>336</v>
      </c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 s="71" customFormat="1" ht="15.75" customHeight="1">
      <c r="A48" s="72" t="s">
        <v>28</v>
      </c>
      <c r="B48" s="73">
        <f>SUM(B2:B44)</f>
        <v>552</v>
      </c>
      <c r="C48" s="73">
        <f>SUM(C2:C44)</f>
        <v>276</v>
      </c>
      <c r="D48" s="74">
        <f>SUM(D2:D44)/COUNT(D2:D44)</f>
        <v>44.516792365153265</v>
      </c>
      <c r="E48" s="73">
        <f>SUM(E2:E44)</f>
        <v>9</v>
      </c>
      <c r="F48" s="74">
        <f>SUM(F2:F44)/COUNT(F2:F44)</f>
        <v>1.5963870233029631</v>
      </c>
      <c r="G48" s="73">
        <f>SUM(G2:G44)</f>
        <v>267</v>
      </c>
      <c r="H48" s="74">
        <f>SUM(H2:H44)/COUNT(H2:H44)</f>
        <v>53.886820611543762</v>
      </c>
      <c r="I48" s="107">
        <f>SUM(I2:I44)/COUNT(I2:I44)</f>
        <v>0.20930232558139536</v>
      </c>
      <c r="J48" s="119">
        <f>SUM(J2:J44)</f>
        <v>837</v>
      </c>
      <c r="K48" s="121">
        <f>SUM(K2:K44)</f>
        <v>34</v>
      </c>
      <c r="L48" s="73">
        <f>SUM(L2:L44)</f>
        <v>3799</v>
      </c>
      <c r="M48" s="120">
        <f>SUM(M2:M44)</f>
        <v>3765</v>
      </c>
    </row>
    <row r="49" spans="2:13">
      <c r="B49"/>
      <c r="C49"/>
      <c r="D49"/>
      <c r="E49" s="18"/>
      <c r="F49" s="18"/>
      <c r="G49"/>
      <c r="H49"/>
      <c r="I49"/>
      <c r="J49"/>
      <c r="K49"/>
      <c r="L49"/>
      <c r="M49"/>
    </row>
    <row r="50" spans="2:13">
      <c r="B50"/>
      <c r="C50"/>
      <c r="D50"/>
      <c r="E50" s="18"/>
      <c r="F50" s="18"/>
      <c r="G50"/>
      <c r="H50"/>
      <c r="I50"/>
      <c r="J50"/>
      <c r="K50"/>
      <c r="L50"/>
      <c r="M50"/>
    </row>
    <row r="51" spans="2:13">
      <c r="B51"/>
      <c r="C51"/>
      <c r="D51"/>
      <c r="E51" s="18"/>
      <c r="F51" s="18"/>
      <c r="G51"/>
      <c r="H51"/>
      <c r="I51"/>
      <c r="J51"/>
      <c r="K51"/>
      <c r="L51"/>
      <c r="M51"/>
    </row>
    <row r="52" spans="2:13">
      <c r="B52"/>
    </row>
  </sheetData>
  <phoneticPr fontId="0" type="noConversion"/>
  <conditionalFormatting sqref="K45:AV47 A43:I47 L4:M47 B43:AV44 A2:AV42">
    <cfRule type="expression" dxfId="21" priority="109" stopIfTrue="1">
      <formula>MOD(ROW(),2)=0</formula>
    </cfRule>
  </conditionalFormatting>
  <conditionalFormatting sqref="N36:AV47 N10:AV32">
    <cfRule type="expression" dxfId="20" priority="106" stopIfTrue="1">
      <formula>MOD(ROW(),2)=0</formula>
    </cfRule>
  </conditionalFormatting>
  <conditionalFormatting sqref="J45:J47">
    <cfRule type="expression" dxfId="19" priority="29" stopIfTrue="1">
      <formula>MOD(ROW(),2)=0</formula>
    </cfRule>
  </conditionalFormatting>
  <conditionalFormatting sqref="J45:J47">
    <cfRule type="expression" dxfId="18" priority="1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2"/>
  <sheetViews>
    <sheetView topLeftCell="A23" workbookViewId="0">
      <selection activeCell="U36" sqref="U36"/>
    </sheetView>
  </sheetViews>
  <sheetFormatPr baseColWidth="10" defaultColWidth="0" defaultRowHeight="12.75"/>
  <cols>
    <col min="1" max="1" width="10.28515625" style="132" bestFit="1" customWidth="1"/>
    <col min="2" max="2" width="6.28515625" style="133" customWidth="1"/>
    <col min="3" max="3" width="4.42578125" style="133" bestFit="1" customWidth="1"/>
    <col min="4" max="4" width="8.42578125" style="133" bestFit="1" customWidth="1"/>
    <col min="5" max="5" width="4.5703125" style="133" customWidth="1"/>
    <col min="6" max="6" width="1.85546875" style="133" customWidth="1"/>
    <col min="7" max="7" width="4.42578125" style="133" bestFit="1" customWidth="1"/>
    <col min="8" max="8" width="3.5703125" style="133" bestFit="1" customWidth="1"/>
    <col min="9" max="9" width="4.42578125" style="133" bestFit="1" customWidth="1"/>
    <col min="10" max="11" width="3.5703125" style="133" bestFit="1" customWidth="1"/>
    <col min="12" max="12" width="4.42578125" style="133" bestFit="1" customWidth="1"/>
    <col min="13" max="14" width="3.5703125" style="133" bestFit="1" customWidth="1"/>
    <col min="15" max="16" width="4.42578125" style="133" bestFit="1" customWidth="1"/>
    <col min="17" max="18" width="3.5703125" style="133" bestFit="1" customWidth="1"/>
    <col min="19" max="19" width="4.42578125" style="133" customWidth="1"/>
    <col min="20" max="20" width="3.5703125" style="133" bestFit="1" customWidth="1"/>
    <col min="21" max="21" width="3.5703125" style="133" customWidth="1"/>
    <col min="22" max="27" width="3.5703125" style="133" bestFit="1" customWidth="1"/>
    <col min="28" max="28" width="11.42578125" style="132" hidden="1" customWidth="1"/>
    <col min="29" max="29" width="0" style="132" hidden="1" customWidth="1"/>
    <col min="30" max="30" width="11.42578125" style="132" hidden="1" customWidth="1"/>
    <col min="31" max="41" width="0" style="132" hidden="1" customWidth="1"/>
    <col min="42" max="42" width="11.42578125" style="132" hidden="1" customWidth="1"/>
    <col min="43" max="43" width="0" style="132" hidden="1" customWidth="1"/>
    <col min="44" max="44" width="11.42578125" style="132" hidden="1" customWidth="1"/>
    <col min="45" max="45" width="0" style="132" hidden="1" customWidth="1"/>
    <col min="46" max="46" width="11.42578125" style="132" hidden="1" customWidth="1"/>
    <col min="47" max="16384" width="0" style="132" hidden="1"/>
  </cols>
  <sheetData>
    <row r="1" spans="1:43" s="126" customFormat="1" ht="81.75">
      <c r="A1" s="47"/>
      <c r="B1" s="48" t="s">
        <v>164</v>
      </c>
      <c r="C1" s="48" t="s">
        <v>24</v>
      </c>
      <c r="D1" s="48" t="s">
        <v>165</v>
      </c>
      <c r="E1" s="48" t="s">
        <v>26</v>
      </c>
      <c r="F1" s="48"/>
      <c r="G1" s="48">
        <v>1</v>
      </c>
      <c r="H1" s="48">
        <f t="shared" ref="H1:T1" si="0">G1+1</f>
        <v>2</v>
      </c>
      <c r="I1" s="48">
        <f t="shared" si="0"/>
        <v>3</v>
      </c>
      <c r="J1" s="48">
        <f t="shared" si="0"/>
        <v>4</v>
      </c>
      <c r="K1" s="48">
        <f t="shared" si="0"/>
        <v>5</v>
      </c>
      <c r="L1" s="48">
        <f t="shared" si="0"/>
        <v>6</v>
      </c>
      <c r="M1" s="48">
        <f t="shared" si="0"/>
        <v>7</v>
      </c>
      <c r="N1" s="48">
        <f t="shared" si="0"/>
        <v>8</v>
      </c>
      <c r="O1" s="48">
        <f t="shared" si="0"/>
        <v>9</v>
      </c>
      <c r="P1" s="48">
        <f t="shared" si="0"/>
        <v>10</v>
      </c>
      <c r="Q1" s="48">
        <f t="shared" si="0"/>
        <v>11</v>
      </c>
      <c r="R1" s="48">
        <f t="shared" si="0"/>
        <v>12</v>
      </c>
      <c r="S1" s="48">
        <f t="shared" si="0"/>
        <v>13</v>
      </c>
      <c r="T1" s="48">
        <f t="shared" si="0"/>
        <v>14</v>
      </c>
      <c r="U1" s="48">
        <f t="shared" ref="U1" si="1">T1+1</f>
        <v>15</v>
      </c>
      <c r="V1" s="48">
        <f t="shared" ref="V1" si="2">U1+1</f>
        <v>16</v>
      </c>
      <c r="W1" s="48">
        <f t="shared" ref="W1" si="3">V1+1</f>
        <v>17</v>
      </c>
      <c r="X1" s="48">
        <f t="shared" ref="X1" si="4">W1+1</f>
        <v>18</v>
      </c>
      <c r="Y1" s="48">
        <f t="shared" ref="Y1" si="5">X1+1</f>
        <v>19</v>
      </c>
      <c r="Z1" s="48">
        <f t="shared" ref="Z1" si="6">Y1+1</f>
        <v>20</v>
      </c>
      <c r="AA1" s="48">
        <f t="shared" ref="AA1" si="7">Z1+1</f>
        <v>21</v>
      </c>
    </row>
    <row r="2" spans="1:43" s="127" customFormat="1" ht="16.5">
      <c r="A2" s="54" t="s">
        <v>73</v>
      </c>
      <c r="B2" s="55">
        <f>SUM(G2:AQ2)</f>
        <v>12</v>
      </c>
      <c r="C2" s="56">
        <f>Tore!C2</f>
        <v>20</v>
      </c>
      <c r="D2" s="57">
        <f t="shared" ref="D2:D48" si="8">B2/C2</f>
        <v>0.6</v>
      </c>
      <c r="E2" s="56">
        <f>COUNT(G2:AQ2)</f>
        <v>9</v>
      </c>
      <c r="F2" s="56"/>
      <c r="G2" s="56">
        <f>Tore!I2+Assists!G2</f>
        <v>4</v>
      </c>
      <c r="H2" s="56">
        <f>Tore!J2+Assists!H2</f>
        <v>1</v>
      </c>
      <c r="I2" s="56"/>
      <c r="J2" s="56">
        <f>Tore!L2+Assists!J2</f>
        <v>1</v>
      </c>
      <c r="K2" s="56">
        <f>Tore!M2+Assists!K2</f>
        <v>0</v>
      </c>
      <c r="L2" s="56"/>
      <c r="M2" s="56">
        <f>Tore!O2+Assists!M2</f>
        <v>0</v>
      </c>
      <c r="N2" s="56"/>
      <c r="O2" s="56"/>
      <c r="P2" s="56"/>
      <c r="Q2" s="56"/>
      <c r="R2" s="56"/>
      <c r="S2" s="56"/>
      <c r="T2" s="56">
        <f>Tore!V2+Assists!T2</f>
        <v>1</v>
      </c>
      <c r="U2" s="56">
        <f>Tore!W2+Assists!U2</f>
        <v>2</v>
      </c>
      <c r="V2" s="56"/>
      <c r="W2" s="56">
        <f>Tore!Y2+Assists!W2</f>
        <v>1</v>
      </c>
      <c r="X2" s="56">
        <f>Tore!Z2+Assists!X2</f>
        <v>2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s="127" customFormat="1" ht="16.5">
      <c r="A3" s="54" t="s">
        <v>203</v>
      </c>
      <c r="B3" s="55">
        <f>SUM(G3:AQ3)</f>
        <v>0</v>
      </c>
      <c r="C3" s="56">
        <f>Tore!C3</f>
        <v>2</v>
      </c>
      <c r="D3" s="57">
        <f t="shared" ref="D3" si="9">B3/C3</f>
        <v>0</v>
      </c>
      <c r="E3" s="56">
        <f>COUNT(G3:AQ3)</f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</row>
    <row r="4" spans="1:43" s="127" customFormat="1" ht="16.5">
      <c r="A4" s="54" t="s">
        <v>110</v>
      </c>
      <c r="B4" s="55">
        <f t="shared" ref="B4:B47" si="10">SUM(G4:AQ4)</f>
        <v>22</v>
      </c>
      <c r="C4" s="56">
        <f>Tore!C4</f>
        <v>15</v>
      </c>
      <c r="D4" s="57">
        <f>B4/C4</f>
        <v>1.4666666666666666</v>
      </c>
      <c r="E4" s="56">
        <f>COUNT(G4:AQ4)</f>
        <v>4</v>
      </c>
      <c r="F4" s="56"/>
      <c r="G4" s="56"/>
      <c r="H4" s="56"/>
      <c r="I4" s="56">
        <f>Tore!K4+Assists!I4</f>
        <v>6</v>
      </c>
      <c r="J4" s="56">
        <f>Tore!L4+Assists!J4</f>
        <v>6</v>
      </c>
      <c r="K4" s="56">
        <f>Tore!M4+Assists!K4</f>
        <v>3</v>
      </c>
      <c r="L4" s="56"/>
      <c r="M4" s="56"/>
      <c r="N4" s="56"/>
      <c r="O4" s="56"/>
      <c r="P4" s="56"/>
      <c r="Q4" s="56"/>
      <c r="R4" s="56"/>
      <c r="S4" s="56"/>
      <c r="T4" s="56"/>
      <c r="U4" s="56">
        <f>Tore!W4+Assists!U4</f>
        <v>7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43" s="127" customFormat="1" ht="16.5">
      <c r="A5" s="54" t="s">
        <v>221</v>
      </c>
      <c r="B5" s="55">
        <f t="shared" ref="B5" si="11">SUM(G5:AQ5)</f>
        <v>28</v>
      </c>
      <c r="C5" s="56">
        <f>Tore!C5</f>
        <v>12</v>
      </c>
      <c r="D5" s="57">
        <f t="shared" ref="D5" si="12">B5/C5</f>
        <v>2.3333333333333335</v>
      </c>
      <c r="E5" s="56">
        <f t="shared" ref="E5" si="13">COUNT(G5:AQ5)</f>
        <v>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>
        <f>Tore!R5+Assists!P5</f>
        <v>14</v>
      </c>
      <c r="Q5" s="56">
        <f>Tore!S5+Assists!Q5</f>
        <v>5</v>
      </c>
      <c r="R5" s="56"/>
      <c r="S5" s="56"/>
      <c r="T5" s="56">
        <f>Tore!V5+Assists!T5</f>
        <v>8</v>
      </c>
      <c r="U5" s="56"/>
      <c r="V5" s="56"/>
      <c r="W5" s="56">
        <f>Tore!Y5+Assists!W5</f>
        <v>1</v>
      </c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s="127" customFormat="1" ht="16.5">
      <c r="A6" s="54" t="s">
        <v>294</v>
      </c>
      <c r="B6" s="55">
        <f t="shared" ref="B6" si="14">SUM(G6:AQ6)</f>
        <v>0</v>
      </c>
      <c r="C6" s="56">
        <f>Tore!C6</f>
        <v>1</v>
      </c>
      <c r="D6" s="57">
        <f t="shared" ref="D6" si="15">B6/C6</f>
        <v>0</v>
      </c>
      <c r="E6" s="56">
        <f t="shared" ref="E6" si="16">COUNT(G6:AQ6)</f>
        <v>1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>
        <f>Tore!Y6+Assists!W6</f>
        <v>0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s="127" customFormat="1" ht="16.5">
      <c r="A7" s="54" t="s">
        <v>175</v>
      </c>
      <c r="B7" s="55">
        <f t="shared" ref="B7" si="17">SUM(G7:AQ7)</f>
        <v>36</v>
      </c>
      <c r="C7" s="56">
        <f>Tore!C7</f>
        <v>19</v>
      </c>
      <c r="D7" s="57">
        <f>B7/C7</f>
        <v>1.8947368421052631</v>
      </c>
      <c r="E7" s="56">
        <f>COUNT(G7:AQ7)</f>
        <v>6</v>
      </c>
      <c r="F7" s="56"/>
      <c r="G7" s="56"/>
      <c r="H7" s="56"/>
      <c r="I7" s="56"/>
      <c r="J7" s="56"/>
      <c r="K7" s="56">
        <f>Tore!M7+Assists!K8</f>
        <v>1</v>
      </c>
      <c r="L7" s="56"/>
      <c r="M7" s="56">
        <f>Tore!O7+Assists!M7</f>
        <v>13</v>
      </c>
      <c r="N7" s="56"/>
      <c r="O7" s="56"/>
      <c r="P7" s="56">
        <f>Tore!R7+Assists!P7</f>
        <v>9</v>
      </c>
      <c r="Q7" s="56">
        <f>Tore!S7+Assists!Q7</f>
        <v>5</v>
      </c>
      <c r="R7" s="56"/>
      <c r="S7" s="56"/>
      <c r="T7" s="56">
        <f>Tore!V7+Assists!T7</f>
        <v>4</v>
      </c>
      <c r="U7" s="56"/>
      <c r="V7" s="56"/>
      <c r="W7" s="56"/>
      <c r="X7" s="56">
        <f>Tore!Z7+Assists!X7</f>
        <v>4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3" s="127" customFormat="1" ht="16.5">
      <c r="A8" s="54" t="s">
        <v>117</v>
      </c>
      <c r="B8" s="55">
        <f t="shared" si="10"/>
        <v>3</v>
      </c>
      <c r="C8" s="56">
        <f>Tore!C8</f>
        <v>3</v>
      </c>
      <c r="D8" s="57">
        <f t="shared" si="8"/>
        <v>1</v>
      </c>
      <c r="E8" s="56">
        <f t="shared" ref="E8:E48" si="18">COUNT(G8:AQ8)</f>
        <v>1</v>
      </c>
      <c r="F8" s="56"/>
      <c r="G8" s="56">
        <f>Tore!I8+Assists!G8</f>
        <v>3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s="127" customFormat="1" ht="16.5">
      <c r="A9" s="54" t="s">
        <v>230</v>
      </c>
      <c r="B9" s="55">
        <f t="shared" ref="B9" si="19">SUM(G9:AQ9)</f>
        <v>40</v>
      </c>
      <c r="C9" s="56">
        <f>Tore!C9</f>
        <v>14</v>
      </c>
      <c r="D9" s="57">
        <f t="shared" ref="D9" si="20">B9/C9</f>
        <v>2.8571428571428572</v>
      </c>
      <c r="E9" s="56">
        <f t="shared" ref="E9" si="21">COUNT(G9:AQ9)</f>
        <v>5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>
        <f>Tore!S9+Assists!Q9</f>
        <v>10</v>
      </c>
      <c r="R9" s="56"/>
      <c r="S9" s="56"/>
      <c r="T9" s="56">
        <f>Tore!V9+Assists!T9</f>
        <v>5</v>
      </c>
      <c r="U9" s="56">
        <f>Tore!W9+Assists!U9</f>
        <v>14</v>
      </c>
      <c r="V9" s="56">
        <f>Tore!X9+Assists!V9</f>
        <v>5</v>
      </c>
      <c r="W9" s="56">
        <f>Tore!Y9+Assists!W9</f>
        <v>6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127" customFormat="1" ht="16.5">
      <c r="A10" s="54" t="s">
        <v>89</v>
      </c>
      <c r="B10" s="55">
        <f t="shared" si="10"/>
        <v>35</v>
      </c>
      <c r="C10" s="56">
        <f>Tore!C10</f>
        <v>29</v>
      </c>
      <c r="D10" s="57">
        <f t="shared" si="8"/>
        <v>1.2068965517241379</v>
      </c>
      <c r="E10" s="56">
        <f t="shared" si="18"/>
        <v>10</v>
      </c>
      <c r="F10" s="56"/>
      <c r="G10" s="56">
        <f>Tore!I10+Assists!G10</f>
        <v>2</v>
      </c>
      <c r="H10" s="56"/>
      <c r="I10" s="56">
        <f>Tore!K10+Assists!I10</f>
        <v>1</v>
      </c>
      <c r="J10" s="56">
        <f>Tore!L10+Assists!J10</f>
        <v>8</v>
      </c>
      <c r="K10" s="56"/>
      <c r="L10" s="56">
        <f>Tore!N10+Assists!L10</f>
        <v>3</v>
      </c>
      <c r="M10" s="56"/>
      <c r="N10" s="56"/>
      <c r="O10" s="56">
        <f>Tore!Q10+Assists!O10</f>
        <v>1</v>
      </c>
      <c r="P10" s="56"/>
      <c r="Q10" s="56">
        <f>Tore!S10+Assists!Q10</f>
        <v>5</v>
      </c>
      <c r="R10" s="56"/>
      <c r="S10" s="56">
        <f>Tore!U10+Assists!S10</f>
        <v>4</v>
      </c>
      <c r="T10" s="56">
        <f>Tore!V10+Assists!T10</f>
        <v>8</v>
      </c>
      <c r="U10" s="56">
        <f>Tore!W10+Assists!U10</f>
        <v>0</v>
      </c>
      <c r="V10" s="56">
        <f>Tore!X10+Assists!V10</f>
        <v>3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s="127" customFormat="1" ht="16.5">
      <c r="A11" s="54" t="s">
        <v>78</v>
      </c>
      <c r="B11" s="55">
        <f t="shared" si="10"/>
        <v>90</v>
      </c>
      <c r="C11" s="56">
        <f>Tore!C11</f>
        <v>25</v>
      </c>
      <c r="D11" s="57">
        <f t="shared" si="8"/>
        <v>3.6</v>
      </c>
      <c r="E11" s="56">
        <f t="shared" si="18"/>
        <v>8</v>
      </c>
      <c r="F11" s="56"/>
      <c r="G11" s="56"/>
      <c r="H11" s="56">
        <f>Tore!J11+Assists!H11</f>
        <v>7</v>
      </c>
      <c r="I11" s="56">
        <f>Tore!K11+Assists!I11</f>
        <v>11</v>
      </c>
      <c r="J11" s="56"/>
      <c r="K11" s="56">
        <f>Tore!M11+Assists!K12</f>
        <v>4</v>
      </c>
      <c r="L11" s="56">
        <f>Tore!N11+Assists!L11</f>
        <v>15</v>
      </c>
      <c r="M11" s="56">
        <f>Tore!O11+Assists!M11</f>
        <v>18</v>
      </c>
      <c r="N11" s="56"/>
      <c r="O11" s="56"/>
      <c r="P11" s="56"/>
      <c r="Q11" s="56">
        <f>Tore!S11+Assists!Q11</f>
        <v>10</v>
      </c>
      <c r="R11" s="56"/>
      <c r="S11" s="56">
        <f>Tore!U11+Assists!S11</f>
        <v>10</v>
      </c>
      <c r="T11" s="56"/>
      <c r="U11" s="56"/>
      <c r="V11" s="56"/>
      <c r="W11" s="56"/>
      <c r="X11" s="56">
        <f>Tore!Z11+Assists!X11</f>
        <v>15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s="127" customFormat="1" ht="16.5">
      <c r="A12" s="54" t="s">
        <v>108</v>
      </c>
      <c r="B12" s="55">
        <f t="shared" si="10"/>
        <v>20</v>
      </c>
      <c r="C12" s="56">
        <f>Tore!C12</f>
        <v>24</v>
      </c>
      <c r="D12" s="57">
        <f t="shared" si="8"/>
        <v>0.83333333333333337</v>
      </c>
      <c r="E12" s="56">
        <f t="shared" si="18"/>
        <v>7</v>
      </c>
      <c r="F12" s="56"/>
      <c r="G12" s="56"/>
      <c r="H12" s="56"/>
      <c r="I12" s="56">
        <f>Tore!K12+Assists!I12</f>
        <v>2</v>
      </c>
      <c r="J12" s="56">
        <f>Tore!L12+Assists!J12</f>
        <v>3</v>
      </c>
      <c r="K12" s="56">
        <f>Tore!M12+Assists!K14</f>
        <v>1</v>
      </c>
      <c r="L12" s="56"/>
      <c r="M12" s="56"/>
      <c r="N12" s="56"/>
      <c r="O12" s="56">
        <f>Tore!Q12+Assists!O12</f>
        <v>1</v>
      </c>
      <c r="P12" s="56"/>
      <c r="Q12" s="56"/>
      <c r="R12" s="56"/>
      <c r="S12" s="56"/>
      <c r="T12" s="56">
        <f>Tore!V12+Assists!T12</f>
        <v>6</v>
      </c>
      <c r="U12" s="56">
        <f>Tore!W12+Assists!U12</f>
        <v>4</v>
      </c>
      <c r="V12" s="56"/>
      <c r="W12" s="56"/>
      <c r="X12" s="56">
        <f>Tore!Z12+Assists!X12</f>
        <v>3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s="127" customFormat="1" ht="16.5">
      <c r="A13" s="54" t="s">
        <v>295</v>
      </c>
      <c r="B13" s="55">
        <f t="shared" ref="B13" si="22">SUM(G13:AQ13)</f>
        <v>3</v>
      </c>
      <c r="C13" s="56">
        <f>Tore!C13</f>
        <v>2</v>
      </c>
      <c r="D13" s="57">
        <f t="shared" si="8"/>
        <v>1.5</v>
      </c>
      <c r="E13" s="56">
        <f t="shared" si="18"/>
        <v>1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>
        <f>Tore!Y13+Assists!W13</f>
        <v>3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s="127" customFormat="1" ht="16.5">
      <c r="A14" s="54" t="s">
        <v>118</v>
      </c>
      <c r="B14" s="55">
        <f t="shared" si="10"/>
        <v>1</v>
      </c>
      <c r="C14" s="56">
        <f>Tore!C14</f>
        <v>3</v>
      </c>
      <c r="D14" s="57">
        <f t="shared" si="8"/>
        <v>0.33333333333333331</v>
      </c>
      <c r="E14" s="56">
        <f t="shared" si="18"/>
        <v>1</v>
      </c>
      <c r="F14" s="56"/>
      <c r="G14" s="56">
        <f>Tore!I14+Assists!G14</f>
        <v>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s="127" customFormat="1" ht="16.5">
      <c r="A15" s="54" t="s">
        <v>256</v>
      </c>
      <c r="B15" s="55">
        <f t="shared" ref="B15" si="23">SUM(G15:AQ15)</f>
        <v>10</v>
      </c>
      <c r="C15" s="56">
        <f>Tore!C15</f>
        <v>8</v>
      </c>
      <c r="D15" s="57">
        <f t="shared" ref="D15" si="24">B15/C15</f>
        <v>1.25</v>
      </c>
      <c r="E15" s="56">
        <f t="shared" ref="E15" si="25">COUNT(G15:AQ15)</f>
        <v>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>
        <f>Tore!U15+Assists!S15</f>
        <v>5</v>
      </c>
      <c r="T15" s="56">
        <f>Tore!V15+Assists!T15</f>
        <v>5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127" customFormat="1" ht="16.5">
      <c r="A16" s="54" t="s">
        <v>240</v>
      </c>
      <c r="B16" s="55">
        <f t="shared" si="10"/>
        <v>43</v>
      </c>
      <c r="C16" s="56">
        <f>Tore!C16</f>
        <v>19</v>
      </c>
      <c r="D16" s="57">
        <f t="shared" si="8"/>
        <v>2.263157894736842</v>
      </c>
      <c r="E16" s="56">
        <f t="shared" si="18"/>
        <v>10</v>
      </c>
      <c r="F16" s="56"/>
      <c r="G16" s="56">
        <f>Tore!I16+Assists!G16</f>
        <v>0</v>
      </c>
      <c r="H16" s="56">
        <f>Tore!J16+Assists!H16</f>
        <v>0</v>
      </c>
      <c r="I16" s="56">
        <f>Tore!K16+Assists!I16</f>
        <v>8</v>
      </c>
      <c r="J16" s="56">
        <f>Tore!L16+Assists!J16</f>
        <v>0</v>
      </c>
      <c r="K16" s="56">
        <f>Tore!M16+Assists!K20</f>
        <v>7</v>
      </c>
      <c r="L16" s="56"/>
      <c r="M16" s="56"/>
      <c r="N16" s="56"/>
      <c r="O16" s="56">
        <f>Tore!Q16+Assists!O16</f>
        <v>9</v>
      </c>
      <c r="P16" s="56"/>
      <c r="Q16" s="56"/>
      <c r="R16" s="56">
        <f>Tore!T16+Assists!R16</f>
        <v>2</v>
      </c>
      <c r="S16" s="56">
        <f>Tore!U16+Assists!S16</f>
        <v>4</v>
      </c>
      <c r="T16" s="56"/>
      <c r="U16" s="56"/>
      <c r="V16" s="56">
        <f>Tore!X16+Assists!V16</f>
        <v>9</v>
      </c>
      <c r="W16" s="56">
        <f>Tore!Y16+Assists!W16</f>
        <v>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127" customFormat="1" ht="16.5">
      <c r="A17" s="54" t="s">
        <v>206</v>
      </c>
      <c r="B17" s="55">
        <f t="shared" ref="B17:B18" si="26">SUM(G17:AQ17)</f>
        <v>5</v>
      </c>
      <c r="C17" s="56">
        <f>Tore!C17</f>
        <v>2</v>
      </c>
      <c r="D17" s="57">
        <f t="shared" ref="D17:D18" si="27">B17/C17</f>
        <v>2.5</v>
      </c>
      <c r="E17" s="56">
        <f t="shared" ref="E17:E18" si="28">COUNT(G17:AQ17)</f>
        <v>1</v>
      </c>
      <c r="F17" s="56"/>
      <c r="G17" s="56"/>
      <c r="H17" s="56"/>
      <c r="I17" s="56"/>
      <c r="J17" s="56"/>
      <c r="K17" s="56"/>
      <c r="L17" s="56"/>
      <c r="M17" s="56"/>
      <c r="N17" s="56"/>
      <c r="O17" s="56">
        <f>Tore!Q17+Assists!O17</f>
        <v>5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127" customFormat="1" ht="16.5">
      <c r="A18" s="139" t="s">
        <v>207</v>
      </c>
      <c r="B18" s="55">
        <f t="shared" si="26"/>
        <v>22</v>
      </c>
      <c r="C18" s="56">
        <f>Tore!C18</f>
        <v>8</v>
      </c>
      <c r="D18" s="57">
        <f t="shared" si="27"/>
        <v>2.75</v>
      </c>
      <c r="E18" s="56">
        <f t="shared" si="28"/>
        <v>3</v>
      </c>
      <c r="F18" s="56"/>
      <c r="G18" s="56"/>
      <c r="H18" s="56"/>
      <c r="I18" s="56"/>
      <c r="J18" s="56"/>
      <c r="K18" s="56"/>
      <c r="L18" s="56"/>
      <c r="M18" s="56"/>
      <c r="N18" s="56"/>
      <c r="O18" s="56">
        <f>Tore!Q18+Assists!O18</f>
        <v>5</v>
      </c>
      <c r="P18" s="56">
        <f>Tore!R18+Assists!P18</f>
        <v>16</v>
      </c>
      <c r="Q18" s="56"/>
      <c r="R18" s="56"/>
      <c r="S18" s="56"/>
      <c r="T18" s="56"/>
      <c r="U18" s="56"/>
      <c r="V18" s="56"/>
      <c r="W18" s="56">
        <f>Tore!Y18+Assists!W18</f>
        <v>1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127" customFormat="1" ht="16.5">
      <c r="A19" s="54" t="s">
        <v>283</v>
      </c>
      <c r="B19" s="55">
        <f t="shared" ref="B19" si="29">SUM(G19:AQ19)</f>
        <v>25</v>
      </c>
      <c r="C19" s="56">
        <f>Tore!C19</f>
        <v>6</v>
      </c>
      <c r="D19" s="57">
        <f t="shared" ref="D19" si="30">B19/C19</f>
        <v>4.166666666666667</v>
      </c>
      <c r="E19" s="56">
        <f t="shared" ref="E19" si="31">COUNT(G19:AQ19)</f>
        <v>3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>
        <f>Tore!W19+Assists!U19</f>
        <v>9</v>
      </c>
      <c r="V19" s="56">
        <f>Tore!X19+Assists!V19</f>
        <v>9</v>
      </c>
      <c r="W19" s="56">
        <f>Tore!Y19+Assists!W19</f>
        <v>7</v>
      </c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127" customFormat="1" ht="16.5">
      <c r="A20" s="54" t="s">
        <v>100</v>
      </c>
      <c r="B20" s="55">
        <f t="shared" si="10"/>
        <v>4</v>
      </c>
      <c r="C20" s="56">
        <f>Tore!C20</f>
        <v>4</v>
      </c>
      <c r="D20" s="57">
        <f t="shared" si="8"/>
        <v>1</v>
      </c>
      <c r="E20" s="56">
        <f t="shared" si="18"/>
        <v>2</v>
      </c>
      <c r="F20" s="56"/>
      <c r="G20" s="56">
        <f>Tore!I20+Assists!G20</f>
        <v>2</v>
      </c>
      <c r="H20" s="56"/>
      <c r="I20" s="56"/>
      <c r="J20" s="56"/>
      <c r="K20" s="56"/>
      <c r="L20" s="56"/>
      <c r="M20" s="56">
        <f>Tore!O20+Assists!M20</f>
        <v>2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127" customFormat="1" ht="16.5">
      <c r="A21" s="54" t="s">
        <v>109</v>
      </c>
      <c r="B21" s="55">
        <f t="shared" si="10"/>
        <v>81</v>
      </c>
      <c r="C21" s="56">
        <f>Tore!C21</f>
        <v>30</v>
      </c>
      <c r="D21" s="57">
        <f t="shared" si="8"/>
        <v>2.7</v>
      </c>
      <c r="E21" s="56">
        <f t="shared" si="18"/>
        <v>9</v>
      </c>
      <c r="F21" s="56"/>
      <c r="G21" s="56"/>
      <c r="H21" s="56"/>
      <c r="I21" s="56">
        <f>Tore!K21+Assists!I21</f>
        <v>5</v>
      </c>
      <c r="J21" s="56">
        <f>Tore!L21+Assists!J21</f>
        <v>5</v>
      </c>
      <c r="K21" s="56">
        <f>Tore!M21+Assists!K23</f>
        <v>7</v>
      </c>
      <c r="L21" s="56"/>
      <c r="M21" s="56">
        <f>Tore!O21+Assists!M21</f>
        <v>10</v>
      </c>
      <c r="N21" s="56"/>
      <c r="O21" s="56">
        <f>Tore!Q21+Assists!O21</f>
        <v>5</v>
      </c>
      <c r="P21" s="56">
        <f>Tore!R21+Assists!P21</f>
        <v>18</v>
      </c>
      <c r="Q21" s="56">
        <f>Tore!S21+Assists!Q21</f>
        <v>12</v>
      </c>
      <c r="R21" s="56">
        <f>Tore!T21+Assists!R21</f>
        <v>6</v>
      </c>
      <c r="S21" s="56"/>
      <c r="T21" s="56">
        <f>Tore!V21+Assists!T21</f>
        <v>13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127" customFormat="1" ht="16.5">
      <c r="A22" s="54" t="s">
        <v>312</v>
      </c>
      <c r="B22" s="55">
        <f t="shared" ref="B22" si="32">SUM(G22:AQ22)</f>
        <v>0</v>
      </c>
      <c r="C22" s="56">
        <f>Tore!C22</f>
        <v>2</v>
      </c>
      <c r="D22" s="57">
        <f t="shared" ref="D22" si="33">B22/C22</f>
        <v>0</v>
      </c>
      <c r="E22" s="56">
        <f t="shared" ref="E22" si="34">COUNT(G22:AQ22)</f>
        <v>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>
        <f>Tore!W22+Assists!U22</f>
        <v>0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127" customFormat="1" ht="16.5">
      <c r="A23" s="54" t="s">
        <v>80</v>
      </c>
      <c r="B23" s="55">
        <f t="shared" si="10"/>
        <v>46</v>
      </c>
      <c r="C23" s="56">
        <f>Tore!C23</f>
        <v>28</v>
      </c>
      <c r="D23" s="57">
        <f t="shared" si="8"/>
        <v>1.6428571428571428</v>
      </c>
      <c r="E23" s="56">
        <f t="shared" si="18"/>
        <v>9</v>
      </c>
      <c r="F23" s="56"/>
      <c r="G23" s="56"/>
      <c r="H23" s="56"/>
      <c r="I23" s="56">
        <f>Tore!K23+Assists!I23</f>
        <v>6</v>
      </c>
      <c r="J23" s="56">
        <f>Tore!L23+Assists!J23</f>
        <v>3</v>
      </c>
      <c r="K23" s="56"/>
      <c r="L23" s="56">
        <f>Tore!N23+Assists!L23</f>
        <v>5</v>
      </c>
      <c r="M23" s="56">
        <f>Tore!O23+Assists!M23</f>
        <v>8</v>
      </c>
      <c r="N23" s="56"/>
      <c r="O23" s="56"/>
      <c r="P23" s="56"/>
      <c r="Q23" s="56">
        <f>Tore!S23+Assists!Q23</f>
        <v>9</v>
      </c>
      <c r="R23" s="56">
        <f>Tore!T23+Assists!R23</f>
        <v>5</v>
      </c>
      <c r="S23" s="56">
        <f>Tore!U23+Assists!S23</f>
        <v>6</v>
      </c>
      <c r="T23" s="56"/>
      <c r="U23" s="56">
        <f>Tore!W23+Assists!U23</f>
        <v>2</v>
      </c>
      <c r="V23" s="56"/>
      <c r="W23" s="56">
        <f>Tore!Y23+Assists!W23</f>
        <v>2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127" customFormat="1" ht="16.5">
      <c r="A24" s="54" t="s">
        <v>151</v>
      </c>
      <c r="B24" s="55">
        <f t="shared" si="10"/>
        <v>1</v>
      </c>
      <c r="C24" s="56">
        <f>Tore!C24</f>
        <v>6</v>
      </c>
      <c r="D24" s="57">
        <f t="shared" si="8"/>
        <v>0.16666666666666666</v>
      </c>
      <c r="E24" s="56">
        <f t="shared" si="18"/>
        <v>1</v>
      </c>
      <c r="F24" s="56"/>
      <c r="G24" s="56"/>
      <c r="H24" s="56"/>
      <c r="I24" s="56">
        <f>Tore!K24+Assists!I24</f>
        <v>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127" customFormat="1" ht="16.5">
      <c r="A25" s="54" t="s">
        <v>85</v>
      </c>
      <c r="B25" s="55">
        <f t="shared" si="10"/>
        <v>25</v>
      </c>
      <c r="C25" s="56">
        <f>Tore!C25</f>
        <v>26</v>
      </c>
      <c r="D25" s="57">
        <f t="shared" si="8"/>
        <v>0.96153846153846156</v>
      </c>
      <c r="E25" s="56">
        <f t="shared" si="18"/>
        <v>9</v>
      </c>
      <c r="F25" s="56"/>
      <c r="G25" s="56"/>
      <c r="H25" s="56">
        <f>Tore!J25+Assists!H25</f>
        <v>4</v>
      </c>
      <c r="I25" s="56">
        <f>Tore!K25+Assists!I25</f>
        <v>3</v>
      </c>
      <c r="J25" s="56"/>
      <c r="K25" s="56">
        <f>Tore!M25+Assists!K28</f>
        <v>1</v>
      </c>
      <c r="L25" s="56">
        <f>Tore!N25+Assists!L25</f>
        <v>7</v>
      </c>
      <c r="M25" s="56"/>
      <c r="N25" s="56"/>
      <c r="O25" s="56">
        <f>Tore!Q25+Assists!O25</f>
        <v>3</v>
      </c>
      <c r="P25" s="56"/>
      <c r="Q25" s="56">
        <f>Tore!S25+Assists!Q25</f>
        <v>1</v>
      </c>
      <c r="R25" s="56">
        <f>Tore!T25+Assists!R25</f>
        <v>5</v>
      </c>
      <c r="S25" s="56"/>
      <c r="T25" s="56">
        <f>Tore!V25+Assists!T25</f>
        <v>1</v>
      </c>
      <c r="U25" s="56"/>
      <c r="V25" s="56"/>
      <c r="W25" s="56">
        <f>Tore!Y25+Assists!W25</f>
        <v>0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127" customFormat="1" ht="16.5">
      <c r="A26" s="54" t="s">
        <v>273</v>
      </c>
      <c r="B26" s="55">
        <f t="shared" ref="B26" si="35">SUM(G26:AQ26)</f>
        <v>4</v>
      </c>
      <c r="C26" s="56">
        <f>Tore!C26</f>
        <v>8</v>
      </c>
      <c r="D26" s="57">
        <f t="shared" ref="D26:D27" si="36">B26/C26</f>
        <v>0.5</v>
      </c>
      <c r="E26" s="56">
        <f t="shared" ref="E26:E27" si="37">COUNT(G26:AQ26)</f>
        <v>3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>
        <f>Tore!V26+Assists!T26</f>
        <v>0</v>
      </c>
      <c r="U26" s="56"/>
      <c r="V26" s="56"/>
      <c r="W26" s="56">
        <f>Tore!Y26+Assists!W26</f>
        <v>0</v>
      </c>
      <c r="X26" s="56">
        <f>Tore!Z26+Assists!X26</f>
        <v>4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127" customFormat="1" ht="16.5">
      <c r="A27" s="54" t="s">
        <v>281</v>
      </c>
      <c r="B27" s="55">
        <f t="shared" ref="B27" si="38">SUM(G27:AQ27)</f>
        <v>8</v>
      </c>
      <c r="C27" s="56">
        <f>Tore!C27</f>
        <v>2</v>
      </c>
      <c r="D27" s="57">
        <f t="shared" si="36"/>
        <v>4</v>
      </c>
      <c r="E27" s="56">
        <f t="shared" si="37"/>
        <v>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>
        <f>Tore!X27+Assists!V27</f>
        <v>8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s="127" customFormat="1" ht="16.5">
      <c r="A28" s="54" t="s">
        <v>93</v>
      </c>
      <c r="B28" s="55">
        <f t="shared" si="10"/>
        <v>3</v>
      </c>
      <c r="C28" s="56">
        <f>Tore!C28</f>
        <v>10</v>
      </c>
      <c r="D28" s="57">
        <f t="shared" si="8"/>
        <v>0.3</v>
      </c>
      <c r="E28" s="56">
        <f t="shared" si="18"/>
        <v>2</v>
      </c>
      <c r="F28" s="56"/>
      <c r="G28" s="56"/>
      <c r="H28" s="56"/>
      <c r="I28" s="56">
        <f>Tore!K28+Assists!I28</f>
        <v>2</v>
      </c>
      <c r="J28" s="56"/>
      <c r="K28" s="56">
        <f>Tore!M28+Assists!K30</f>
        <v>1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127" customFormat="1" ht="16.5">
      <c r="A29" s="54" t="s">
        <v>282</v>
      </c>
      <c r="B29" s="55">
        <f t="shared" ref="B29" si="39">SUM(G29:AQ29)</f>
        <v>13</v>
      </c>
      <c r="C29" s="56">
        <f>Tore!C29</f>
        <v>4</v>
      </c>
      <c r="D29" s="57">
        <f t="shared" si="8"/>
        <v>3.25</v>
      </c>
      <c r="E29" s="56">
        <f t="shared" si="18"/>
        <v>2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>
        <f>Tore!X29+Assists!V29</f>
        <v>5</v>
      </c>
      <c r="W29" s="56"/>
      <c r="X29" s="56">
        <f>Tore!Z29+Assists!X29</f>
        <v>8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127" customFormat="1" ht="16.5">
      <c r="A30" s="54" t="s">
        <v>119</v>
      </c>
      <c r="B30" s="55">
        <f t="shared" si="10"/>
        <v>10</v>
      </c>
      <c r="C30" s="56">
        <f>Tore!C30</f>
        <v>15</v>
      </c>
      <c r="D30" s="57">
        <f t="shared" si="8"/>
        <v>0.66666666666666663</v>
      </c>
      <c r="E30" s="56">
        <f t="shared" si="18"/>
        <v>3</v>
      </c>
      <c r="F30" s="56"/>
      <c r="G30" s="56">
        <f>Tore!I30+Assists!G30</f>
        <v>5</v>
      </c>
      <c r="H30" s="56"/>
      <c r="I30" s="56"/>
      <c r="J30" s="56"/>
      <c r="K30" s="56"/>
      <c r="L30" s="56"/>
      <c r="M30" s="56">
        <f>Tore!O30+Assists!M30</f>
        <v>1</v>
      </c>
      <c r="N30" s="56"/>
      <c r="O30" s="56"/>
      <c r="P30" s="56">
        <f>Tore!R30+Assists!P30</f>
        <v>4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127" customFormat="1" ht="16.5">
      <c r="A31" s="54" t="s">
        <v>105</v>
      </c>
      <c r="B31" s="55">
        <f t="shared" si="10"/>
        <v>72</v>
      </c>
      <c r="C31" s="56">
        <f>Tore!C31</f>
        <v>31</v>
      </c>
      <c r="D31" s="57">
        <f t="shared" si="8"/>
        <v>2.3225806451612905</v>
      </c>
      <c r="E31" s="56">
        <f t="shared" si="18"/>
        <v>10</v>
      </c>
      <c r="F31" s="56"/>
      <c r="G31" s="56"/>
      <c r="H31" s="56"/>
      <c r="I31" s="56">
        <f>Tore!K31+Assists!I31</f>
        <v>4</v>
      </c>
      <c r="J31" s="56">
        <f>Tore!L31+Assists!J31</f>
        <v>7</v>
      </c>
      <c r="K31" s="56"/>
      <c r="L31" s="56">
        <f>Tore!N31+Assists!L31</f>
        <v>10</v>
      </c>
      <c r="M31" s="56"/>
      <c r="N31" s="56"/>
      <c r="O31" s="56">
        <f>Tore!Q31+Assists!O31</f>
        <v>7</v>
      </c>
      <c r="P31" s="56">
        <f>Tore!R31+Assists!P31</f>
        <v>12</v>
      </c>
      <c r="Q31" s="56">
        <f>Tore!S31+Assists!Q31</f>
        <v>10</v>
      </c>
      <c r="R31" s="56">
        <f>Tore!T31+Assists!R31</f>
        <v>5</v>
      </c>
      <c r="S31" s="56">
        <f>Tore!U31+Assists!S31</f>
        <v>10</v>
      </c>
      <c r="T31" s="56">
        <f>Tore!V31+Assists!T31</f>
        <v>2</v>
      </c>
      <c r="U31" s="56">
        <f>Tore!W31+Assists!U31</f>
        <v>5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127" customFormat="1" ht="16.5">
      <c r="A32" s="54" t="s">
        <v>111</v>
      </c>
      <c r="B32" s="55">
        <f t="shared" si="10"/>
        <v>15</v>
      </c>
      <c r="C32" s="56">
        <f>Tore!C32</f>
        <v>4</v>
      </c>
      <c r="D32" s="57">
        <f t="shared" si="8"/>
        <v>3.75</v>
      </c>
      <c r="E32" s="56">
        <f t="shared" si="18"/>
        <v>2</v>
      </c>
      <c r="F32" s="56"/>
      <c r="G32" s="56">
        <f>Tore!I32+Assists!G32</f>
        <v>5</v>
      </c>
      <c r="H32" s="56"/>
      <c r="I32" s="56"/>
      <c r="J32" s="56">
        <f>Tore!L32+Assists!J32</f>
        <v>10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s="127" customFormat="1" ht="16.5">
      <c r="A33" s="54" t="s">
        <v>88</v>
      </c>
      <c r="B33" s="55">
        <f t="shared" si="10"/>
        <v>30</v>
      </c>
      <c r="C33" s="56">
        <f>Tore!C33</f>
        <v>17</v>
      </c>
      <c r="D33" s="57">
        <f t="shared" si="8"/>
        <v>1.7647058823529411</v>
      </c>
      <c r="E33" s="56">
        <f t="shared" si="18"/>
        <v>7</v>
      </c>
      <c r="F33" s="56"/>
      <c r="G33" s="56">
        <f>Tore!I33+Assists!G33</f>
        <v>9</v>
      </c>
      <c r="H33" s="56">
        <f>Tore!J33+Assists!H33</f>
        <v>4</v>
      </c>
      <c r="I33" s="56"/>
      <c r="J33" s="56">
        <f>Tore!L33+Assists!J33</f>
        <v>3</v>
      </c>
      <c r="K33" s="56"/>
      <c r="L33" s="56"/>
      <c r="M33" s="56">
        <f>Tore!O33+Assists!M33</f>
        <v>1</v>
      </c>
      <c r="N33" s="56"/>
      <c r="O33" s="56"/>
      <c r="P33" s="56">
        <f>Tore!R33+Assists!P33</f>
        <v>9</v>
      </c>
      <c r="Q33" s="56"/>
      <c r="R33" s="56"/>
      <c r="S33" s="56"/>
      <c r="T33" s="56"/>
      <c r="U33" s="56"/>
      <c r="V33" s="56"/>
      <c r="W33" s="56">
        <f>Tore!Y33+Assists!W33</f>
        <v>3</v>
      </c>
      <c r="X33" s="56">
        <f>Tore!Z33+Assists!X33</f>
        <v>1</v>
      </c>
      <c r="Y33" s="56"/>
      <c r="Z33" s="56"/>
      <c r="AA33" s="56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s="129" customFormat="1" ht="17.25" thickBot="1">
      <c r="A34" s="54" t="s">
        <v>116</v>
      </c>
      <c r="B34" s="55">
        <f t="shared" si="10"/>
        <v>19</v>
      </c>
      <c r="C34" s="56">
        <f>Tore!C34</f>
        <v>14</v>
      </c>
      <c r="D34" s="57">
        <f t="shared" si="8"/>
        <v>1.3571428571428572</v>
      </c>
      <c r="E34" s="56">
        <f t="shared" si="18"/>
        <v>3</v>
      </c>
      <c r="F34" s="56"/>
      <c r="G34" s="56"/>
      <c r="H34" s="56"/>
      <c r="I34" s="56">
        <f>Tore!K34+Assists!I34</f>
        <v>7</v>
      </c>
      <c r="J34" s="56"/>
      <c r="K34" s="56"/>
      <c r="L34" s="56">
        <f>Tore!N34+Assists!L34</f>
        <v>7</v>
      </c>
      <c r="M34" s="56"/>
      <c r="N34" s="56"/>
      <c r="O34" s="56"/>
      <c r="P34" s="56"/>
      <c r="Q34" s="56"/>
      <c r="R34" s="56">
        <f>Tore!T34+Assists!R34</f>
        <v>5</v>
      </c>
      <c r="S34" s="56"/>
      <c r="T34" s="56"/>
      <c r="U34" s="56"/>
      <c r="V34" s="56"/>
      <c r="W34" s="56"/>
      <c r="X34" s="56"/>
      <c r="Y34" s="56"/>
      <c r="Z34" s="56"/>
      <c r="AA34" s="56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</row>
    <row r="35" spans="1:43" s="137" customFormat="1" ht="18" thickTop="1" thickBot="1">
      <c r="A35" s="54" t="s">
        <v>195</v>
      </c>
      <c r="B35" s="55">
        <f t="shared" ref="B35" si="40">SUM(G35:AQ35)</f>
        <v>0</v>
      </c>
      <c r="C35" s="56">
        <f>Tore!C35</f>
        <v>2</v>
      </c>
      <c r="D35" s="57">
        <f t="shared" ref="D35" si="41">B35/C35</f>
        <v>0</v>
      </c>
      <c r="E35" s="56">
        <f t="shared" ref="E35" si="42">COUNT(G35:AQ35)</f>
        <v>1</v>
      </c>
      <c r="F35" s="56"/>
      <c r="G35" s="56"/>
      <c r="H35" s="56"/>
      <c r="I35" s="56"/>
      <c r="J35" s="56"/>
      <c r="K35" s="56"/>
      <c r="L35" s="56"/>
      <c r="M35" s="56">
        <f>Tore!O35+Assists!M35</f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s="130" customFormat="1" ht="17.25" thickTop="1">
      <c r="A36" s="54" t="s">
        <v>71</v>
      </c>
      <c r="B36" s="55">
        <f t="shared" si="10"/>
        <v>116</v>
      </c>
      <c r="C36" s="56">
        <f>Tore!C36</f>
        <v>44</v>
      </c>
      <c r="D36" s="57">
        <f t="shared" si="8"/>
        <v>2.6363636363636362</v>
      </c>
      <c r="E36" s="56">
        <f t="shared" si="18"/>
        <v>15</v>
      </c>
      <c r="F36" s="56"/>
      <c r="G36" s="56">
        <f>Tore!I36+Assists!G36</f>
        <v>10</v>
      </c>
      <c r="H36" s="56">
        <f>Tore!J36+Assists!H36</f>
        <v>6</v>
      </c>
      <c r="I36" s="56">
        <f>Tore!K36+Assists!I36</f>
        <v>1</v>
      </c>
      <c r="J36" s="56">
        <f>Tore!L36+Assists!J36</f>
        <v>4</v>
      </c>
      <c r="K36" s="56">
        <f>Tore!M36+Assists!K37</f>
        <v>4</v>
      </c>
      <c r="L36" s="56"/>
      <c r="M36" s="56">
        <f>Tore!O36+Assists!M36</f>
        <v>14</v>
      </c>
      <c r="N36" s="56"/>
      <c r="O36" s="56">
        <f>Tore!Q36+Assists!O36</f>
        <v>6</v>
      </c>
      <c r="P36" s="56">
        <f>Tore!R36+Assists!P36</f>
        <v>15</v>
      </c>
      <c r="Q36" s="56">
        <f>Tore!S36+Assists!Q36</f>
        <v>6</v>
      </c>
      <c r="R36" s="56">
        <f>Tore!T36+Assists!R36</f>
        <v>3</v>
      </c>
      <c r="S36" s="56">
        <f>Tore!U36+Assists!S36</f>
        <v>11</v>
      </c>
      <c r="T36" s="56">
        <f>Tore!V36+Assists!T36</f>
        <v>10</v>
      </c>
      <c r="U36" s="56">
        <f>Tore!W36+Assists!U36</f>
        <v>7</v>
      </c>
      <c r="V36" s="56">
        <f>Tore!X36+Assists!V36</f>
        <v>9</v>
      </c>
      <c r="W36" s="56"/>
      <c r="X36" s="56">
        <f>Tore!Z36+Assists!X36</f>
        <v>10</v>
      </c>
      <c r="Y36" s="56"/>
      <c r="Z36" s="56"/>
      <c r="AA36" s="56"/>
    </row>
    <row r="37" spans="1:43" s="127" customFormat="1" ht="16.5">
      <c r="A37" s="58" t="s">
        <v>70</v>
      </c>
      <c r="B37" s="55">
        <f t="shared" si="10"/>
        <v>40</v>
      </c>
      <c r="C37" s="56">
        <f>Tore!C37</f>
        <v>28</v>
      </c>
      <c r="D37" s="57">
        <f t="shared" si="8"/>
        <v>1.4285714285714286</v>
      </c>
      <c r="E37" s="56">
        <f t="shared" si="18"/>
        <v>11</v>
      </c>
      <c r="F37" s="56"/>
      <c r="G37" s="56"/>
      <c r="H37" s="56"/>
      <c r="I37" s="56">
        <f>Tore!K37+Assists!I37</f>
        <v>1</v>
      </c>
      <c r="J37" s="56">
        <f>Tore!L37+Assists!J37</f>
        <v>2</v>
      </c>
      <c r="K37" s="56"/>
      <c r="L37" s="56"/>
      <c r="M37" s="56">
        <f>Tore!O37+Assists!M37</f>
        <v>4</v>
      </c>
      <c r="N37" s="56"/>
      <c r="O37" s="56">
        <f>Tore!Q37+Assists!O37</f>
        <v>3</v>
      </c>
      <c r="P37" s="56"/>
      <c r="Q37" s="56">
        <f>Tore!S37+Assists!Q37</f>
        <v>4</v>
      </c>
      <c r="R37" s="56">
        <f>Tore!T37+Assists!R37</f>
        <v>7</v>
      </c>
      <c r="S37" s="56">
        <f>Tore!U37+Assists!S37</f>
        <v>4</v>
      </c>
      <c r="T37" s="56">
        <f>Tore!V37+Assists!T37</f>
        <v>4</v>
      </c>
      <c r="U37" s="56">
        <f>Tore!W37+Assists!U37</f>
        <v>1</v>
      </c>
      <c r="V37" s="56">
        <f>Tore!X37+Assists!V37</f>
        <v>5</v>
      </c>
      <c r="W37" s="56">
        <f>Tore!Y37+Assists!W37</f>
        <v>5</v>
      </c>
      <c r="X37" s="56"/>
      <c r="Y37" s="56"/>
      <c r="Z37" s="56"/>
      <c r="AA37" s="56"/>
    </row>
    <row r="38" spans="1:43" s="127" customFormat="1" ht="16.5">
      <c r="A38" s="58" t="s">
        <v>169</v>
      </c>
      <c r="B38" s="55">
        <f t="shared" ref="B38" si="43">SUM(G38:AQ38)</f>
        <v>5</v>
      </c>
      <c r="C38" s="56">
        <f>Tore!C38</f>
        <v>4</v>
      </c>
      <c r="D38" s="57">
        <f t="shared" ref="D38" si="44">B38/C38</f>
        <v>1.25</v>
      </c>
      <c r="E38" s="56">
        <f t="shared" ref="E38" si="45">COUNT(G38:AQ38)</f>
        <v>3</v>
      </c>
      <c r="F38" s="60"/>
      <c r="G38" s="56"/>
      <c r="H38" s="56"/>
      <c r="I38" s="56"/>
      <c r="J38" s="56">
        <f>Tore!L38+Assists!J38</f>
        <v>0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>
        <f>Tore!X38+Assists!V38</f>
        <v>4</v>
      </c>
      <c r="W38" s="56">
        <f>Tore!Y38+Assists!W38</f>
        <v>1</v>
      </c>
      <c r="X38" s="56"/>
      <c r="Y38" s="56"/>
      <c r="Z38" s="56"/>
      <c r="AA38" s="56"/>
    </row>
    <row r="39" spans="1:43" s="127" customFormat="1" ht="16.5">
      <c r="A39" s="58" t="s">
        <v>222</v>
      </c>
      <c r="B39" s="55">
        <f t="shared" ref="B39" si="46">SUM(G39:AQ39)</f>
        <v>11</v>
      </c>
      <c r="C39" s="56">
        <f>Tore!C39</f>
        <v>4</v>
      </c>
      <c r="D39" s="57">
        <f t="shared" ref="D39:D41" si="47">B39/C39</f>
        <v>2.75</v>
      </c>
      <c r="E39" s="56">
        <f t="shared" ref="E39:E41" si="48">COUNT(G39:AQ39)</f>
        <v>1</v>
      </c>
      <c r="F39" s="60"/>
      <c r="G39" s="56"/>
      <c r="H39" s="56"/>
      <c r="I39" s="56"/>
      <c r="J39" s="56"/>
      <c r="K39" s="56"/>
      <c r="L39" s="56"/>
      <c r="M39" s="56"/>
      <c r="N39" s="56"/>
      <c r="O39" s="56"/>
      <c r="P39" s="56">
        <f>Tore!R39+Assists!P39</f>
        <v>11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43" s="127" customFormat="1" ht="16.5">
      <c r="A40" s="58" t="s">
        <v>257</v>
      </c>
      <c r="B40" s="55">
        <f t="shared" ref="B40" si="49">SUM(G40:AQ40)</f>
        <v>8</v>
      </c>
      <c r="C40" s="56">
        <f>Tore!C40</f>
        <v>6</v>
      </c>
      <c r="D40" s="57">
        <f t="shared" si="47"/>
        <v>1.3333333333333333</v>
      </c>
      <c r="E40" s="56">
        <f t="shared" si="48"/>
        <v>2</v>
      </c>
      <c r="F40" s="60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>
        <f>Tore!U40+Assists!S40</f>
        <v>5</v>
      </c>
      <c r="T40" s="56">
        <f>Tore!V40+Assists!T40</f>
        <v>3</v>
      </c>
      <c r="U40" s="56"/>
      <c r="V40" s="56"/>
      <c r="W40" s="56"/>
      <c r="X40" s="56"/>
      <c r="Y40" s="56"/>
      <c r="Z40" s="56"/>
      <c r="AA40" s="56"/>
    </row>
    <row r="41" spans="1:43" s="127" customFormat="1" ht="16.5">
      <c r="A41" s="58" t="s">
        <v>274</v>
      </c>
      <c r="B41" s="55">
        <f t="shared" ref="B41" si="50">SUM(G41:AQ41)</f>
        <v>3</v>
      </c>
      <c r="C41" s="56">
        <f>Tore!C41</f>
        <v>5</v>
      </c>
      <c r="D41" s="57">
        <f t="shared" si="47"/>
        <v>0.6</v>
      </c>
      <c r="E41" s="56">
        <f t="shared" si="48"/>
        <v>1</v>
      </c>
      <c r="F41" s="60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>
        <f>Tore!V41+Assists!T41</f>
        <v>3</v>
      </c>
      <c r="U41" s="56"/>
      <c r="V41" s="56"/>
      <c r="W41" s="56"/>
      <c r="X41" s="56"/>
      <c r="Y41" s="56"/>
      <c r="Z41" s="56"/>
      <c r="AA41" s="56"/>
    </row>
    <row r="42" spans="1:43" s="127" customFormat="1" ht="16.5">
      <c r="A42" s="58" t="s">
        <v>92</v>
      </c>
      <c r="B42" s="55">
        <f t="shared" si="10"/>
        <v>42</v>
      </c>
      <c r="C42" s="56">
        <f>Tore!C42</f>
        <v>23</v>
      </c>
      <c r="D42" s="57">
        <f t="shared" si="8"/>
        <v>1.826086956521739</v>
      </c>
      <c r="E42" s="56">
        <f t="shared" si="18"/>
        <v>6</v>
      </c>
      <c r="F42" s="60"/>
      <c r="G42" s="56"/>
      <c r="H42" s="56"/>
      <c r="I42" s="56">
        <f>Tore!K42+Assists!I42</f>
        <v>9</v>
      </c>
      <c r="J42" s="56">
        <f>Tore!L42+Assists!J42</f>
        <v>4</v>
      </c>
      <c r="K42" s="56"/>
      <c r="L42" s="56">
        <f>Tore!N42+Assists!L42</f>
        <v>11</v>
      </c>
      <c r="M42" s="56">
        <f>Tore!O42+Assists!M42</f>
        <v>10</v>
      </c>
      <c r="N42" s="56"/>
      <c r="O42" s="56">
        <f>Tore!Q42+Assists!O42</f>
        <v>5</v>
      </c>
      <c r="P42" s="56"/>
      <c r="Q42" s="56"/>
      <c r="R42" s="56"/>
      <c r="S42" s="56">
        <f>Tore!U42+Assists!S42</f>
        <v>3</v>
      </c>
      <c r="T42" s="56"/>
      <c r="U42" s="56"/>
      <c r="V42" s="56"/>
      <c r="W42" s="56"/>
      <c r="X42" s="56"/>
      <c r="Y42" s="56"/>
      <c r="Z42" s="56"/>
      <c r="AA42" s="56"/>
    </row>
    <row r="43" spans="1:43" s="127" customFormat="1" ht="17.25" thickBot="1">
      <c r="A43" s="58" t="s">
        <v>166</v>
      </c>
      <c r="B43" s="55">
        <f t="shared" ref="B43" si="51">SUM(G43:AQ43)</f>
        <v>1</v>
      </c>
      <c r="C43" s="56">
        <f>Tore!C43</f>
        <v>3</v>
      </c>
      <c r="D43" s="57">
        <f t="shared" ref="D43" si="52">B43/C43</f>
        <v>0.33333333333333331</v>
      </c>
      <c r="E43" s="56">
        <f t="shared" ref="E43" si="53">COUNT(G43:AQ43)</f>
        <v>1</v>
      </c>
      <c r="F43" s="60"/>
      <c r="G43" s="56"/>
      <c r="H43" s="56"/>
      <c r="I43" s="56"/>
      <c r="J43" s="56"/>
      <c r="K43" s="56"/>
      <c r="L43" s="56">
        <f>Tore!N43+Assists!L43</f>
        <v>1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43" s="131" customFormat="1" ht="18" thickTop="1" thickBot="1">
      <c r="A44" s="58" t="s">
        <v>115</v>
      </c>
      <c r="B44" s="59">
        <f t="shared" si="10"/>
        <v>50</v>
      </c>
      <c r="C44" s="60">
        <f>Tore!C44</f>
        <v>20</v>
      </c>
      <c r="D44" s="61">
        <f t="shared" si="8"/>
        <v>2.5</v>
      </c>
      <c r="E44" s="60">
        <f t="shared" si="18"/>
        <v>8</v>
      </c>
      <c r="F44" s="60"/>
      <c r="G44" s="60">
        <f>Tore!I44+Assists!G44</f>
        <v>8</v>
      </c>
      <c r="H44" s="60">
        <f>Tore!J44+Assists!H44</f>
        <v>7</v>
      </c>
      <c r="I44" s="60"/>
      <c r="J44" s="60"/>
      <c r="K44" s="60"/>
      <c r="L44" s="60"/>
      <c r="M44" s="60">
        <f>Tore!O44+Assists!M44</f>
        <v>9</v>
      </c>
      <c r="N44" s="60"/>
      <c r="O44" s="60">
        <f>Tore!Q44+Assists!O44</f>
        <v>1</v>
      </c>
      <c r="P44" s="60"/>
      <c r="Q44" s="56">
        <f>Tore!S44+Assists!Q44</f>
        <v>7</v>
      </c>
      <c r="R44" s="60"/>
      <c r="S44" s="60"/>
      <c r="T44" s="60"/>
      <c r="U44" s="56">
        <f>Tore!W44+Assists!U44</f>
        <v>8</v>
      </c>
      <c r="V44" s="60">
        <f>Tore!X44+Assists!V44</f>
        <v>8</v>
      </c>
      <c r="W44" s="56">
        <f>Tore!Y44+Assists!W44</f>
        <v>2</v>
      </c>
      <c r="X44" s="60"/>
      <c r="Y44" s="60"/>
      <c r="Z44" s="60"/>
      <c r="AA44" s="60"/>
    </row>
    <row r="45" spans="1:43" ht="17.25" thickTop="1">
      <c r="A45" s="62" t="s">
        <v>67</v>
      </c>
      <c r="B45" s="108">
        <f t="shared" si="10"/>
        <v>116</v>
      </c>
      <c r="C45" s="63">
        <f>Tore!C45</f>
        <v>13</v>
      </c>
      <c r="D45" s="109">
        <f t="shared" si="8"/>
        <v>8.9230769230769234</v>
      </c>
      <c r="E45" s="63">
        <f t="shared" si="18"/>
        <v>4</v>
      </c>
      <c r="F45" s="63"/>
      <c r="G45" s="63"/>
      <c r="H45" s="63"/>
      <c r="I45" s="63">
        <f>Tore!K45+Assists!I45</f>
        <v>24</v>
      </c>
      <c r="J45" s="63">
        <f>Tore!L45+Assists!J45</f>
        <v>29</v>
      </c>
      <c r="K45" s="63"/>
      <c r="L45" s="63"/>
      <c r="M45" s="63"/>
      <c r="N45" s="63"/>
      <c r="O45" s="63">
        <f>Tore!Q45+Assists!O45</f>
        <v>31</v>
      </c>
      <c r="P45" s="63"/>
      <c r="Q45" s="63"/>
      <c r="R45" s="63"/>
      <c r="S45" s="63"/>
      <c r="T45" s="63"/>
      <c r="U45" s="65"/>
      <c r="V45" s="143">
        <f>Tore!X45+Assists!V45</f>
        <v>32</v>
      </c>
      <c r="W45" s="63"/>
      <c r="X45" s="63"/>
      <c r="Y45" s="63"/>
      <c r="Z45" s="63"/>
      <c r="AA45" s="63"/>
    </row>
    <row r="46" spans="1:43" ht="16.5">
      <c r="A46" s="64" t="s">
        <v>67</v>
      </c>
      <c r="B46" s="55">
        <f t="shared" si="10"/>
        <v>381</v>
      </c>
      <c r="C46" s="56">
        <f>Tore!C46</f>
        <v>39</v>
      </c>
      <c r="D46" s="57">
        <f t="shared" si="8"/>
        <v>9.7692307692307701</v>
      </c>
      <c r="E46" s="56">
        <f t="shared" si="18"/>
        <v>12</v>
      </c>
      <c r="F46" s="60"/>
      <c r="G46" s="56">
        <f>Tore!I46+Assists!G46</f>
        <v>20</v>
      </c>
      <c r="H46" s="56">
        <f>Tore!J46+Assists!H46</f>
        <v>14</v>
      </c>
      <c r="I46" s="56">
        <f>Tore!K46+Assists!I46</f>
        <v>25</v>
      </c>
      <c r="J46" s="56"/>
      <c r="K46" s="56">
        <f>Tore!M46+Assists!K47</f>
        <v>17</v>
      </c>
      <c r="L46" s="56">
        <f>Tore!N46+Assists!L46</f>
        <v>29</v>
      </c>
      <c r="M46" s="56">
        <f>Tore!O46+Assists!M46</f>
        <v>42</v>
      </c>
      <c r="N46" s="56"/>
      <c r="O46" s="56"/>
      <c r="P46" s="56">
        <f>Tore!R46+Assists!P46</f>
        <v>61</v>
      </c>
      <c r="Q46" s="56">
        <f>Tore!S46+Assists!Q46</f>
        <v>42</v>
      </c>
      <c r="R46" s="56">
        <f>Tore!T46+Assists!R46</f>
        <v>21</v>
      </c>
      <c r="S46" s="56">
        <f>Tore!U46+Assists!S46</f>
        <v>38</v>
      </c>
      <c r="T46" s="56">
        <f>Tore!V46+Assists!T46</f>
        <v>37</v>
      </c>
      <c r="U46" s="56"/>
      <c r="V46" s="56"/>
      <c r="W46" s="56"/>
      <c r="X46" s="56">
        <f>Tore!Z46+Assists!X46</f>
        <v>35</v>
      </c>
      <c r="Y46" s="56"/>
      <c r="Z46" s="56"/>
      <c r="AA46" s="56"/>
    </row>
    <row r="47" spans="1:43" ht="17.25" thickBot="1">
      <c r="A47" s="54" t="s">
        <v>81</v>
      </c>
      <c r="B47" s="55">
        <f t="shared" si="10"/>
        <v>394</v>
      </c>
      <c r="C47" s="56">
        <f>Tore!C47</f>
        <v>46</v>
      </c>
      <c r="D47" s="57">
        <f t="shared" si="8"/>
        <v>8.5652173913043477</v>
      </c>
      <c r="E47" s="56">
        <f t="shared" si="18"/>
        <v>15</v>
      </c>
      <c r="F47" s="60"/>
      <c r="G47" s="56">
        <f>Tore!I47+Assists!G47</f>
        <v>30</v>
      </c>
      <c r="H47" s="56">
        <f>Tore!J47+Assists!H47</f>
        <v>15</v>
      </c>
      <c r="I47" s="56">
        <f>Tore!K47+Assists!I47</f>
        <v>14</v>
      </c>
      <c r="J47" s="56">
        <f>Tore!L47+Assists!J47</f>
        <v>27</v>
      </c>
      <c r="K47" s="56">
        <f>Tore!M47+Assists!K48</f>
        <v>12</v>
      </c>
      <c r="L47" s="56">
        <f>Tore!N47+Assists!L47</f>
        <v>26</v>
      </c>
      <c r="M47" s="56">
        <f>Tore!O47+Assists!M47</f>
        <v>49</v>
      </c>
      <c r="N47" s="56"/>
      <c r="O47" s="56">
        <f>Tore!Q47+Assists!O47</f>
        <v>20</v>
      </c>
      <c r="P47" s="56">
        <f>Tore!R47+Assists!P47</f>
        <v>48</v>
      </c>
      <c r="Q47" s="56">
        <f>Tore!S47+Assists!Q47</f>
        <v>46</v>
      </c>
      <c r="R47" s="56">
        <f>Tore!T47+Assists!R47</f>
        <v>17</v>
      </c>
      <c r="S47" s="56">
        <f>Tore!U47+Assists!S47</f>
        <v>24</v>
      </c>
      <c r="T47" s="56">
        <f>Tore!V47+Assists!T47</f>
        <v>21</v>
      </c>
      <c r="U47" s="56"/>
      <c r="V47" s="56">
        <f>Tore!X47+Assists!V47</f>
        <v>33</v>
      </c>
      <c r="W47" s="56"/>
      <c r="X47" s="56">
        <f>Tore!Z47+Assists!X47</f>
        <v>12</v>
      </c>
      <c r="Y47" s="56"/>
      <c r="Z47" s="56"/>
      <c r="AA47" s="56"/>
    </row>
    <row r="48" spans="1:43" ht="13.5" thickTop="1">
      <c r="A48" s="51"/>
      <c r="B48" s="51">
        <f>SUM(B2:B44)</f>
        <v>1002</v>
      </c>
      <c r="C48" s="51">
        <f>Tore!C48</f>
        <v>552</v>
      </c>
      <c r="D48" s="52">
        <f t="shared" si="8"/>
        <v>1.8152173913043479</v>
      </c>
      <c r="E48" s="51">
        <f t="shared" si="18"/>
        <v>20</v>
      </c>
      <c r="F48" s="51"/>
      <c r="G48" s="51">
        <f t="shared" ref="G48:AA48" si="54">SUM(G2:G44)</f>
        <v>49</v>
      </c>
      <c r="H48" s="51">
        <f t="shared" si="54"/>
        <v>29</v>
      </c>
      <c r="I48" s="51">
        <f t="shared" si="54"/>
        <v>67</v>
      </c>
      <c r="J48" s="51">
        <f t="shared" si="54"/>
        <v>56</v>
      </c>
      <c r="K48" s="51">
        <f t="shared" si="54"/>
        <v>29</v>
      </c>
      <c r="L48" s="51">
        <f t="shared" si="54"/>
        <v>59</v>
      </c>
      <c r="M48" s="51">
        <f t="shared" si="54"/>
        <v>90</v>
      </c>
      <c r="N48" s="51">
        <f t="shared" si="54"/>
        <v>0</v>
      </c>
      <c r="O48" s="51">
        <f t="shared" si="54"/>
        <v>51</v>
      </c>
      <c r="P48" s="51">
        <f t="shared" si="54"/>
        <v>108</v>
      </c>
      <c r="Q48" s="51">
        <f t="shared" si="54"/>
        <v>84</v>
      </c>
      <c r="R48" s="51">
        <f t="shared" si="54"/>
        <v>38</v>
      </c>
      <c r="S48" s="51">
        <f t="shared" si="54"/>
        <v>62</v>
      </c>
      <c r="T48" s="51">
        <f t="shared" si="54"/>
        <v>73</v>
      </c>
      <c r="U48" s="51"/>
      <c r="V48" s="51">
        <f t="shared" si="54"/>
        <v>65</v>
      </c>
      <c r="W48" s="51">
        <f t="shared" si="54"/>
        <v>36</v>
      </c>
      <c r="X48" s="51">
        <f t="shared" si="54"/>
        <v>47</v>
      </c>
      <c r="Y48" s="51">
        <f t="shared" si="54"/>
        <v>0</v>
      </c>
      <c r="Z48" s="51">
        <f t="shared" si="54"/>
        <v>0</v>
      </c>
      <c r="AA48" s="51">
        <f t="shared" si="54"/>
        <v>0</v>
      </c>
    </row>
    <row r="50" spans="2:2">
      <c r="B50" s="132"/>
    </row>
    <row r="51" spans="2:2">
      <c r="B51" s="132"/>
    </row>
    <row r="52" spans="2:2">
      <c r="B52" s="132"/>
    </row>
  </sheetData>
  <conditionalFormatting sqref="A2:A47 AB4:AQ35 G2:AA47 A2:AQ3 B4:AA47">
    <cfRule type="expression" dxfId="23" priority="63" stopIfTrue="1">
      <formula>MOD(ROW(),2)=0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2"/>
  <sheetViews>
    <sheetView zoomScale="90" zoomScaleNormal="90" workbookViewId="0">
      <selection activeCell="C47" sqref="C47"/>
    </sheetView>
  </sheetViews>
  <sheetFormatPr baseColWidth="10" defaultColWidth="0" defaultRowHeight="12.75"/>
  <cols>
    <col min="1" max="1" width="14.42578125" style="15" customWidth="1"/>
    <col min="2" max="2" width="6.28515625" style="16" customWidth="1"/>
    <col min="3" max="3" width="4.7109375" style="16" customWidth="1"/>
    <col min="4" max="4" width="8.42578125" style="16" bestFit="1" customWidth="1"/>
    <col min="5" max="5" width="4.5703125" style="16" customWidth="1"/>
    <col min="6" max="6" width="1.85546875" style="16" customWidth="1"/>
    <col min="7" max="7" width="3.28515625" style="16" bestFit="1" customWidth="1"/>
    <col min="8" max="8" width="1.42578125" style="16" customWidth="1"/>
    <col min="9" max="9" width="3.28515625" style="16" bestFit="1" customWidth="1"/>
    <col min="10" max="11" width="3.5703125" style="16" bestFit="1" customWidth="1"/>
    <col min="12" max="12" width="3.28515625" style="16" bestFit="1" customWidth="1"/>
    <col min="13" max="17" width="3.7109375" style="16" customWidth="1"/>
    <col min="18" max="18" width="3.7109375" style="21" customWidth="1"/>
    <col min="19" max="50" width="3.7109375" style="16" customWidth="1"/>
    <col min="51" max="52" width="11.42578125" style="15" hidden="1" customWidth="1"/>
    <col min="53" max="16384" width="0" style="15" hidden="1"/>
  </cols>
  <sheetData>
    <row r="1" spans="1:50" s="49" customFormat="1" ht="73.5">
      <c r="A1" s="47"/>
      <c r="B1" s="48" t="s">
        <v>23</v>
      </c>
      <c r="C1" s="48" t="s">
        <v>24</v>
      </c>
      <c r="D1" s="48" t="s">
        <v>25</v>
      </c>
      <c r="E1" s="48" t="s">
        <v>26</v>
      </c>
      <c r="F1" s="48"/>
      <c r="G1" s="48" t="s">
        <v>27</v>
      </c>
      <c r="H1" s="48"/>
      <c r="I1" s="48">
        <v>1</v>
      </c>
      <c r="J1" s="48">
        <f>I1+1</f>
        <v>2</v>
      </c>
      <c r="K1" s="48">
        <f>J1+1</f>
        <v>3</v>
      </c>
      <c r="L1" s="48">
        <f t="shared" ref="L1:V1" si="0">K1+1</f>
        <v>4</v>
      </c>
      <c r="M1" s="48">
        <f t="shared" si="0"/>
        <v>5</v>
      </c>
      <c r="N1" s="48">
        <f t="shared" si="0"/>
        <v>6</v>
      </c>
      <c r="O1" s="48">
        <f t="shared" si="0"/>
        <v>7</v>
      </c>
      <c r="P1" s="48">
        <f t="shared" si="0"/>
        <v>8</v>
      </c>
      <c r="Q1" s="48">
        <f t="shared" si="0"/>
        <v>9</v>
      </c>
      <c r="R1" s="48">
        <f t="shared" si="0"/>
        <v>10</v>
      </c>
      <c r="S1" s="48">
        <f t="shared" si="0"/>
        <v>11</v>
      </c>
      <c r="T1" s="48">
        <f t="shared" si="0"/>
        <v>12</v>
      </c>
      <c r="U1" s="48">
        <f t="shared" si="0"/>
        <v>13</v>
      </c>
      <c r="V1" s="48">
        <f t="shared" si="0"/>
        <v>14</v>
      </c>
      <c r="W1" s="48">
        <f t="shared" ref="W1" si="1">V1+1</f>
        <v>15</v>
      </c>
      <c r="X1" s="48">
        <f t="shared" ref="X1" si="2">W1+1</f>
        <v>16</v>
      </c>
      <c r="Y1" s="48">
        <f t="shared" ref="Y1" si="3">X1+1</f>
        <v>17</v>
      </c>
      <c r="Z1" s="48">
        <f t="shared" ref="Z1" si="4">Y1+1</f>
        <v>18</v>
      </c>
      <c r="AA1" s="48">
        <f t="shared" ref="AA1" si="5">Z1+1</f>
        <v>19</v>
      </c>
      <c r="AB1" s="48">
        <f t="shared" ref="AB1" si="6">AA1+1</f>
        <v>20</v>
      </c>
      <c r="AC1" s="48">
        <f t="shared" ref="AC1" si="7">AB1+1</f>
        <v>21</v>
      </c>
      <c r="AD1" s="48">
        <f t="shared" ref="AD1" si="8">AC1+1</f>
        <v>22</v>
      </c>
      <c r="AE1" s="48">
        <f t="shared" ref="AE1" si="9">AD1+1</f>
        <v>23</v>
      </c>
      <c r="AF1" s="48">
        <f t="shared" ref="AF1" si="10">AE1+1</f>
        <v>24</v>
      </c>
      <c r="AG1" s="48">
        <f t="shared" ref="AG1" si="11">AF1+1</f>
        <v>25</v>
      </c>
      <c r="AH1" s="48">
        <f t="shared" ref="AH1" si="12">AG1+1</f>
        <v>26</v>
      </c>
      <c r="AI1" s="48">
        <f t="shared" ref="AI1" si="13">AH1+1</f>
        <v>27</v>
      </c>
      <c r="AJ1" s="48">
        <f t="shared" ref="AJ1" si="14">AI1+1</f>
        <v>28</v>
      </c>
      <c r="AK1" s="48">
        <f t="shared" ref="AK1" si="15">AJ1+1</f>
        <v>29</v>
      </c>
      <c r="AL1" s="48">
        <f t="shared" ref="AL1" si="16">AK1+1</f>
        <v>30</v>
      </c>
      <c r="AM1" s="48">
        <f t="shared" ref="AM1" si="17">AL1+1</f>
        <v>31</v>
      </c>
      <c r="AN1" s="48">
        <f t="shared" ref="AN1" si="18">AM1+1</f>
        <v>32</v>
      </c>
      <c r="AO1" s="48">
        <f t="shared" ref="AO1" si="19">AN1+1</f>
        <v>33</v>
      </c>
      <c r="AP1" s="48">
        <f t="shared" ref="AP1" si="20">AO1+1</f>
        <v>34</v>
      </c>
      <c r="AQ1" s="48">
        <f t="shared" ref="AQ1" si="21">AP1+1</f>
        <v>35</v>
      </c>
      <c r="AR1" s="48">
        <f t="shared" ref="AR1" si="22">AQ1+1</f>
        <v>36</v>
      </c>
      <c r="AS1" s="48">
        <f t="shared" ref="AS1" si="23">AR1+1</f>
        <v>37</v>
      </c>
      <c r="AT1" s="48">
        <f t="shared" ref="AT1" si="24">AS1+1</f>
        <v>38</v>
      </c>
      <c r="AU1" s="48">
        <f t="shared" ref="AU1" si="25">AT1+1</f>
        <v>39</v>
      </c>
      <c r="AV1" s="48">
        <f t="shared" ref="AV1" si="26">AU1+1</f>
        <v>40</v>
      </c>
      <c r="AW1" s="48">
        <f t="shared" ref="AW1" si="27">AV1+1</f>
        <v>41</v>
      </c>
      <c r="AX1" s="48">
        <f t="shared" ref="AX1" si="28">AW1+1</f>
        <v>42</v>
      </c>
    </row>
    <row r="2" spans="1:50" s="34" customFormat="1" ht="16.5">
      <c r="A2" s="54" t="s">
        <v>73</v>
      </c>
      <c r="B2" s="55">
        <f t="shared" ref="B2:B47" si="29">SUM(I2:AX2)</f>
        <v>8</v>
      </c>
      <c r="C2" s="56">
        <v>20</v>
      </c>
      <c r="D2" s="57">
        <f t="shared" ref="D2:D47" si="30">B2/C2</f>
        <v>0.4</v>
      </c>
      <c r="E2" s="56">
        <f t="shared" ref="E2:E47" si="31">COUNT(I2:AX2)</f>
        <v>9</v>
      </c>
      <c r="F2" s="56"/>
      <c r="G2" s="56">
        <v>0</v>
      </c>
      <c r="H2" s="56"/>
      <c r="I2" s="56">
        <v>4</v>
      </c>
      <c r="J2" s="56">
        <v>1</v>
      </c>
      <c r="K2" s="56"/>
      <c r="L2" s="56">
        <v>1</v>
      </c>
      <c r="M2" s="56">
        <v>0</v>
      </c>
      <c r="N2" s="56"/>
      <c r="O2" s="56">
        <v>0</v>
      </c>
      <c r="P2" s="56"/>
      <c r="Q2" s="56"/>
      <c r="R2" s="56"/>
      <c r="S2" s="56"/>
      <c r="T2" s="56"/>
      <c r="U2" s="56"/>
      <c r="V2" s="56">
        <v>0</v>
      </c>
      <c r="W2" s="56">
        <v>1</v>
      </c>
      <c r="X2" s="56"/>
      <c r="Y2" s="56">
        <v>1</v>
      </c>
      <c r="Z2" s="56">
        <v>0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s="34" customFormat="1" ht="16.5">
      <c r="A3" s="54" t="s">
        <v>203</v>
      </c>
      <c r="B3" s="55">
        <f t="shared" ref="B3" si="32">SUM(I3:AX3)</f>
        <v>1</v>
      </c>
      <c r="C3" s="56">
        <v>2</v>
      </c>
      <c r="D3" s="57">
        <f t="shared" ref="D3" si="33">B3/C3</f>
        <v>0.5</v>
      </c>
      <c r="E3" s="56">
        <f t="shared" ref="E3" si="34">COUNT(I3:AX3)</f>
        <v>1</v>
      </c>
      <c r="F3" s="56"/>
      <c r="G3" s="56">
        <v>0</v>
      </c>
      <c r="H3" s="56"/>
      <c r="I3" s="56"/>
      <c r="J3" s="56"/>
      <c r="K3" s="56"/>
      <c r="L3" s="56"/>
      <c r="M3" s="56"/>
      <c r="N3" s="56"/>
      <c r="O3" s="56"/>
      <c r="P3" s="56">
        <v>1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s="34" customFormat="1" ht="16.5">
      <c r="A4" s="54" t="s">
        <v>110</v>
      </c>
      <c r="B4" s="55">
        <f t="shared" ref="B4" si="35">SUM(I4:AX4)</f>
        <v>27</v>
      </c>
      <c r="C4" s="56">
        <v>15</v>
      </c>
      <c r="D4" s="57">
        <f t="shared" ref="D4" si="36">B4/C4</f>
        <v>1.8</v>
      </c>
      <c r="E4" s="56">
        <f t="shared" ref="E4" si="37">COUNT(I4:AX4)</f>
        <v>5</v>
      </c>
      <c r="F4" s="56"/>
      <c r="G4" s="56">
        <v>0</v>
      </c>
      <c r="H4" s="56"/>
      <c r="I4" s="56"/>
      <c r="J4" s="56"/>
      <c r="K4" s="56">
        <v>6</v>
      </c>
      <c r="L4" s="56">
        <v>6</v>
      </c>
      <c r="M4" s="56">
        <v>3</v>
      </c>
      <c r="N4" s="56"/>
      <c r="O4" s="56"/>
      <c r="P4" s="56">
        <v>5</v>
      </c>
      <c r="Q4" s="56"/>
      <c r="R4" s="56"/>
      <c r="S4" s="56"/>
      <c r="T4" s="56"/>
      <c r="U4" s="56"/>
      <c r="V4" s="56"/>
      <c r="W4" s="56">
        <v>7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34" customFormat="1" ht="16.5">
      <c r="A5" s="54" t="s">
        <v>221</v>
      </c>
      <c r="B5" s="55">
        <f t="shared" ref="B5:B6" si="38">SUM(I5:AX5)</f>
        <v>14</v>
      </c>
      <c r="C5" s="56">
        <v>12</v>
      </c>
      <c r="D5" s="57">
        <f t="shared" ref="D5:D6" si="39">B5/C5</f>
        <v>1.1666666666666667</v>
      </c>
      <c r="E5" s="56">
        <f t="shared" ref="E5:E6" si="40">COUNT(I5:AX5)</f>
        <v>4</v>
      </c>
      <c r="F5" s="56"/>
      <c r="G5" s="56">
        <v>1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>
        <v>5</v>
      </c>
      <c r="S5" s="56">
        <v>3</v>
      </c>
      <c r="T5" s="56"/>
      <c r="U5" s="56"/>
      <c r="V5" s="56">
        <v>5</v>
      </c>
      <c r="W5" s="56"/>
      <c r="X5" s="56"/>
      <c r="Y5" s="56">
        <v>1</v>
      </c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34" customFormat="1" ht="16.5">
      <c r="A6" s="54" t="s">
        <v>294</v>
      </c>
      <c r="B6" s="55">
        <f t="shared" si="38"/>
        <v>0</v>
      </c>
      <c r="C6" s="56">
        <v>1</v>
      </c>
      <c r="D6" s="57">
        <f t="shared" si="39"/>
        <v>0</v>
      </c>
      <c r="E6" s="56">
        <f t="shared" si="40"/>
        <v>1</v>
      </c>
      <c r="F6" s="56"/>
      <c r="G6" s="56"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0</v>
      </c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34" customFormat="1" ht="16.5">
      <c r="A7" s="54" t="s">
        <v>175</v>
      </c>
      <c r="B7" s="55">
        <f t="shared" ref="B7" si="41">SUM(I7:AX7)</f>
        <v>20</v>
      </c>
      <c r="C7" s="56">
        <v>19</v>
      </c>
      <c r="D7" s="57">
        <f t="shared" ref="D7" si="42">B7/C7</f>
        <v>1.0526315789473684</v>
      </c>
      <c r="E7" s="56">
        <f t="shared" ref="E7" si="43">COUNT(I7:AX7)</f>
        <v>6</v>
      </c>
      <c r="F7" s="56"/>
      <c r="G7" s="56">
        <v>0</v>
      </c>
      <c r="H7" s="56"/>
      <c r="I7" s="56"/>
      <c r="J7" s="56"/>
      <c r="K7" s="56"/>
      <c r="L7" s="56"/>
      <c r="M7" s="56">
        <v>1</v>
      </c>
      <c r="N7" s="56"/>
      <c r="O7" s="56">
        <v>9</v>
      </c>
      <c r="P7" s="56"/>
      <c r="Q7" s="56"/>
      <c r="R7" s="56">
        <v>5</v>
      </c>
      <c r="S7" s="56">
        <v>2</v>
      </c>
      <c r="T7" s="56"/>
      <c r="U7" s="56"/>
      <c r="V7" s="56">
        <v>1</v>
      </c>
      <c r="W7" s="56"/>
      <c r="X7" s="56"/>
      <c r="Y7" s="56"/>
      <c r="Z7" s="56">
        <v>2</v>
      </c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34" customFormat="1" ht="16.5">
      <c r="A8" s="54" t="s">
        <v>117</v>
      </c>
      <c r="B8" s="55">
        <f t="shared" ref="B8" si="44">SUM(I8:AX8)</f>
        <v>3</v>
      </c>
      <c r="C8" s="56">
        <v>3</v>
      </c>
      <c r="D8" s="57">
        <f t="shared" ref="D8" si="45">B8/C8</f>
        <v>1</v>
      </c>
      <c r="E8" s="56">
        <f t="shared" ref="E8" si="46">COUNT(I8:AX8)</f>
        <v>1</v>
      </c>
      <c r="F8" s="56"/>
      <c r="G8" s="56">
        <v>0</v>
      </c>
      <c r="H8" s="56"/>
      <c r="I8" s="56">
        <v>3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34" customFormat="1" ht="16.5">
      <c r="A9" s="54" t="s">
        <v>230</v>
      </c>
      <c r="B9" s="55">
        <f t="shared" ref="B9" si="47">SUM(I9:AX9)</f>
        <v>33</v>
      </c>
      <c r="C9" s="56">
        <v>14</v>
      </c>
      <c r="D9" s="57">
        <f t="shared" ref="D9" si="48">B9/C9</f>
        <v>2.3571428571428572</v>
      </c>
      <c r="E9" s="56">
        <f t="shared" ref="E9" si="49">COUNT(I9:AX9)</f>
        <v>5</v>
      </c>
      <c r="F9" s="56"/>
      <c r="G9" s="56">
        <v>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>
        <v>8</v>
      </c>
      <c r="T9" s="56"/>
      <c r="U9" s="56"/>
      <c r="V9" s="56">
        <v>5</v>
      </c>
      <c r="W9" s="56">
        <v>11</v>
      </c>
      <c r="X9" s="56">
        <v>3</v>
      </c>
      <c r="Y9" s="56">
        <v>6</v>
      </c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45" customFormat="1" ht="16.5">
      <c r="A10" s="54" t="s">
        <v>89</v>
      </c>
      <c r="B10" s="55">
        <f t="shared" si="29"/>
        <v>26</v>
      </c>
      <c r="C10" s="56">
        <v>29</v>
      </c>
      <c r="D10" s="57">
        <f t="shared" si="30"/>
        <v>0.89655172413793105</v>
      </c>
      <c r="E10" s="56">
        <f t="shared" si="31"/>
        <v>10</v>
      </c>
      <c r="F10" s="56"/>
      <c r="G10" s="56">
        <v>1</v>
      </c>
      <c r="H10" s="56"/>
      <c r="I10" s="56">
        <v>2</v>
      </c>
      <c r="J10" s="56"/>
      <c r="K10" s="56">
        <v>1</v>
      </c>
      <c r="L10" s="56">
        <v>5</v>
      </c>
      <c r="M10" s="56"/>
      <c r="N10" s="56">
        <v>3</v>
      </c>
      <c r="O10" s="56"/>
      <c r="P10" s="56"/>
      <c r="Q10" s="56">
        <v>1</v>
      </c>
      <c r="R10" s="56"/>
      <c r="S10" s="56">
        <v>5</v>
      </c>
      <c r="T10" s="56"/>
      <c r="U10" s="56">
        <v>3</v>
      </c>
      <c r="V10" s="56">
        <v>3</v>
      </c>
      <c r="W10" s="56">
        <v>0</v>
      </c>
      <c r="X10" s="56">
        <v>3</v>
      </c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45" customFormat="1" ht="16.5">
      <c r="A11" s="54" t="s">
        <v>78</v>
      </c>
      <c r="B11" s="55">
        <f t="shared" si="29"/>
        <v>73</v>
      </c>
      <c r="C11" s="56">
        <v>25</v>
      </c>
      <c r="D11" s="57">
        <f t="shared" si="30"/>
        <v>2.92</v>
      </c>
      <c r="E11" s="56">
        <f t="shared" si="31"/>
        <v>8</v>
      </c>
      <c r="F11" s="56"/>
      <c r="G11" s="56">
        <v>0</v>
      </c>
      <c r="H11" s="56"/>
      <c r="I11" s="56"/>
      <c r="J11" s="56">
        <v>7</v>
      </c>
      <c r="K11" s="56">
        <v>11</v>
      </c>
      <c r="L11" s="56"/>
      <c r="M11" s="56">
        <v>4</v>
      </c>
      <c r="N11" s="56">
        <v>15</v>
      </c>
      <c r="O11" s="56">
        <v>14</v>
      </c>
      <c r="P11" s="56"/>
      <c r="Q11" s="56"/>
      <c r="R11" s="56"/>
      <c r="S11" s="56">
        <v>4</v>
      </c>
      <c r="T11" s="56"/>
      <c r="U11" s="56">
        <v>8</v>
      </c>
      <c r="V11" s="56"/>
      <c r="W11" s="56"/>
      <c r="X11" s="56"/>
      <c r="Y11" s="56"/>
      <c r="Z11" s="56">
        <v>10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s="45" customFormat="1" ht="16.5">
      <c r="A12" s="54" t="s">
        <v>108</v>
      </c>
      <c r="B12" s="55">
        <f t="shared" ref="B12" si="50">SUM(I12:AX12)</f>
        <v>14</v>
      </c>
      <c r="C12" s="56">
        <v>24</v>
      </c>
      <c r="D12" s="57">
        <f t="shared" si="30"/>
        <v>0.58333333333333337</v>
      </c>
      <c r="E12" s="56">
        <f t="shared" si="31"/>
        <v>8</v>
      </c>
      <c r="F12" s="56"/>
      <c r="G12" s="56">
        <v>0</v>
      </c>
      <c r="H12" s="56"/>
      <c r="I12" s="56"/>
      <c r="J12" s="56"/>
      <c r="K12" s="56">
        <v>2</v>
      </c>
      <c r="L12" s="56">
        <v>1</v>
      </c>
      <c r="M12" s="56">
        <v>1</v>
      </c>
      <c r="N12" s="56"/>
      <c r="O12" s="56"/>
      <c r="P12" s="56">
        <v>3</v>
      </c>
      <c r="Q12" s="56">
        <v>0</v>
      </c>
      <c r="R12" s="56"/>
      <c r="S12" s="56"/>
      <c r="T12" s="56"/>
      <c r="U12" s="56"/>
      <c r="V12" s="56">
        <v>2</v>
      </c>
      <c r="W12" s="56">
        <v>3</v>
      </c>
      <c r="X12" s="56"/>
      <c r="Y12" s="56"/>
      <c r="Z12" s="56">
        <v>2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1:50" s="45" customFormat="1" ht="16.5">
      <c r="A13" s="54" t="s">
        <v>295</v>
      </c>
      <c r="B13" s="55">
        <f t="shared" ref="B13" si="51">SUM(I13:AX13)</f>
        <v>3</v>
      </c>
      <c r="C13" s="56">
        <v>2</v>
      </c>
      <c r="D13" s="57">
        <f t="shared" ref="D13" si="52">B13/C13</f>
        <v>1.5</v>
      </c>
      <c r="E13" s="56">
        <f t="shared" ref="E13" si="53">COUNT(I13:AX13)</f>
        <v>1</v>
      </c>
      <c r="F13" s="56"/>
      <c r="G13" s="56">
        <v>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>
        <v>3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1:50" s="45" customFormat="1" ht="16.5">
      <c r="A14" s="54" t="s">
        <v>118</v>
      </c>
      <c r="B14" s="55">
        <f t="shared" ref="B14" si="54">SUM(I14:AX14)</f>
        <v>1</v>
      </c>
      <c r="C14" s="56">
        <v>3</v>
      </c>
      <c r="D14" s="57">
        <f t="shared" ref="D14" si="55">B14/C14</f>
        <v>0.33333333333333331</v>
      </c>
      <c r="E14" s="56">
        <f t="shared" ref="E14" si="56">COUNT(I14:AX14)</f>
        <v>1</v>
      </c>
      <c r="F14" s="56"/>
      <c r="G14" s="56">
        <v>1</v>
      </c>
      <c r="H14" s="56"/>
      <c r="I14" s="56">
        <v>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50" s="45" customFormat="1" ht="16.5">
      <c r="A15" s="54" t="s">
        <v>256</v>
      </c>
      <c r="B15" s="55">
        <f t="shared" ref="B15" si="57">SUM(I15:AX15)</f>
        <v>5</v>
      </c>
      <c r="C15" s="56">
        <v>8</v>
      </c>
      <c r="D15" s="57">
        <f t="shared" ref="D15" si="58">B15/C15</f>
        <v>0.625</v>
      </c>
      <c r="E15" s="56">
        <f t="shared" ref="E15" si="59">COUNT(I15:AX15)</f>
        <v>2</v>
      </c>
      <c r="F15" s="56"/>
      <c r="G15" s="56">
        <v>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>
        <v>4</v>
      </c>
      <c r="V15" s="56">
        <v>1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:50" s="45" customFormat="1" ht="16.5">
      <c r="A16" s="54" t="s">
        <v>240</v>
      </c>
      <c r="B16" s="55">
        <f t="shared" ref="B16" si="60">SUM(I16:AX16)</f>
        <v>37</v>
      </c>
      <c r="C16" s="56">
        <v>19</v>
      </c>
      <c r="D16" s="57">
        <f t="shared" ref="D16" si="61">B16/C16</f>
        <v>1.9473684210526316</v>
      </c>
      <c r="E16" s="56">
        <f t="shared" ref="E16" si="62">COUNT(I16:AX16)</f>
        <v>7</v>
      </c>
      <c r="F16" s="56"/>
      <c r="G16" s="56">
        <v>0</v>
      </c>
      <c r="H16" s="56"/>
      <c r="I16" s="56"/>
      <c r="J16" s="56"/>
      <c r="K16" s="56">
        <v>8</v>
      </c>
      <c r="L16" s="56"/>
      <c r="M16" s="56">
        <v>7</v>
      </c>
      <c r="N16" s="56"/>
      <c r="O16" s="56"/>
      <c r="P16" s="56"/>
      <c r="Q16" s="56">
        <v>7</v>
      </c>
      <c r="R16" s="56"/>
      <c r="S16" s="56"/>
      <c r="T16" s="56">
        <v>1</v>
      </c>
      <c r="U16" s="56">
        <v>4</v>
      </c>
      <c r="V16" s="56"/>
      <c r="W16" s="56"/>
      <c r="X16" s="56">
        <v>6</v>
      </c>
      <c r="Y16" s="56">
        <v>4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1:50" s="45" customFormat="1" ht="16.5">
      <c r="A17" s="54" t="s">
        <v>206</v>
      </c>
      <c r="B17" s="55">
        <f t="shared" ref="B17:B18" si="63">SUM(I17:AX17)</f>
        <v>1</v>
      </c>
      <c r="C17" s="56">
        <v>2</v>
      </c>
      <c r="D17" s="57">
        <f t="shared" ref="D17:D18" si="64">B17/C17</f>
        <v>0.5</v>
      </c>
      <c r="E17" s="56">
        <f t="shared" ref="E17:E18" si="65">COUNT(I17:AX17)</f>
        <v>1</v>
      </c>
      <c r="F17" s="56"/>
      <c r="G17" s="56">
        <v>0</v>
      </c>
      <c r="H17" s="56"/>
      <c r="I17" s="56"/>
      <c r="J17" s="56"/>
      <c r="K17" s="56"/>
      <c r="L17" s="56"/>
      <c r="M17" s="56"/>
      <c r="N17" s="56"/>
      <c r="O17" s="56"/>
      <c r="P17" s="56"/>
      <c r="Q17" s="56">
        <v>1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1:50" s="45" customFormat="1" ht="16.5">
      <c r="A18" s="138" t="s">
        <v>207</v>
      </c>
      <c r="B18" s="55">
        <f t="shared" si="63"/>
        <v>16</v>
      </c>
      <c r="C18" s="56">
        <v>8</v>
      </c>
      <c r="D18" s="57">
        <f t="shared" si="64"/>
        <v>2</v>
      </c>
      <c r="E18" s="56">
        <f t="shared" si="65"/>
        <v>3</v>
      </c>
      <c r="F18" s="56"/>
      <c r="G18" s="56">
        <v>0</v>
      </c>
      <c r="H18" s="56"/>
      <c r="I18" s="56"/>
      <c r="J18" s="56"/>
      <c r="K18" s="56"/>
      <c r="L18" s="56"/>
      <c r="M18" s="56"/>
      <c r="N18" s="56"/>
      <c r="O18" s="56"/>
      <c r="P18" s="56"/>
      <c r="Q18" s="56">
        <v>3</v>
      </c>
      <c r="R18" s="56">
        <v>12</v>
      </c>
      <c r="S18" s="56"/>
      <c r="T18" s="56"/>
      <c r="U18" s="56"/>
      <c r="V18" s="56"/>
      <c r="W18" s="56"/>
      <c r="X18" s="56"/>
      <c r="Y18" s="56">
        <v>1</v>
      </c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s="45" customFormat="1" ht="16.5">
      <c r="A19" s="142" t="s">
        <v>283</v>
      </c>
      <c r="B19" s="55">
        <f t="shared" ref="B19" si="66">SUM(I19:AX19)</f>
        <v>23</v>
      </c>
      <c r="C19" s="56">
        <v>6</v>
      </c>
      <c r="D19" s="57">
        <f t="shared" ref="D19" si="67">B19/C19</f>
        <v>3.8333333333333335</v>
      </c>
      <c r="E19" s="56">
        <f t="shared" ref="E19" si="68">COUNT(I19:AX19)</f>
        <v>3</v>
      </c>
      <c r="F19" s="56"/>
      <c r="G19" s="56">
        <v>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>
        <v>7</v>
      </c>
      <c r="X19" s="56">
        <v>9</v>
      </c>
      <c r="Y19" s="56">
        <v>7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s="45" customFormat="1" ht="16.5">
      <c r="A20" s="54" t="s">
        <v>100</v>
      </c>
      <c r="B20" s="55">
        <f t="shared" ref="B20:B21" si="69">SUM(I20:AX20)</f>
        <v>3</v>
      </c>
      <c r="C20" s="56">
        <v>4</v>
      </c>
      <c r="D20" s="57">
        <f t="shared" ref="D20:D21" si="70">B20/C20</f>
        <v>0.75</v>
      </c>
      <c r="E20" s="56">
        <f t="shared" ref="E20:E21" si="71">COUNT(I20:AX20)</f>
        <v>2</v>
      </c>
      <c r="F20" s="56"/>
      <c r="G20" s="56">
        <v>0</v>
      </c>
      <c r="H20" s="56"/>
      <c r="I20" s="56">
        <v>2</v>
      </c>
      <c r="J20" s="56"/>
      <c r="K20" s="56"/>
      <c r="L20" s="56"/>
      <c r="M20" s="56"/>
      <c r="N20" s="56"/>
      <c r="O20" s="56">
        <v>1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s="45" customFormat="1" ht="16.5">
      <c r="A21" s="54" t="s">
        <v>109</v>
      </c>
      <c r="B21" s="55">
        <f t="shared" si="69"/>
        <v>70</v>
      </c>
      <c r="C21" s="56">
        <v>30</v>
      </c>
      <c r="D21" s="57">
        <f t="shared" si="70"/>
        <v>2.3333333333333335</v>
      </c>
      <c r="E21" s="56">
        <f t="shared" si="71"/>
        <v>10</v>
      </c>
      <c r="F21" s="56"/>
      <c r="G21" s="56">
        <v>0</v>
      </c>
      <c r="H21" s="56"/>
      <c r="I21" s="56"/>
      <c r="J21" s="56"/>
      <c r="K21" s="56">
        <v>5</v>
      </c>
      <c r="L21" s="56">
        <v>4</v>
      </c>
      <c r="M21" s="56">
        <v>7</v>
      </c>
      <c r="N21" s="56"/>
      <c r="O21" s="56">
        <v>10</v>
      </c>
      <c r="P21" s="56">
        <v>4</v>
      </c>
      <c r="Q21" s="56">
        <v>4</v>
      </c>
      <c r="R21" s="56">
        <v>12</v>
      </c>
      <c r="S21" s="56">
        <v>6</v>
      </c>
      <c r="T21" s="56">
        <v>5</v>
      </c>
      <c r="U21" s="56"/>
      <c r="V21" s="56">
        <v>13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s="45" customFormat="1" ht="16.5">
      <c r="A22" s="54" t="s">
        <v>312</v>
      </c>
      <c r="B22" s="55">
        <f t="shared" ref="B22" si="72">SUM(I22:AX22)</f>
        <v>0</v>
      </c>
      <c r="C22" s="56">
        <v>2</v>
      </c>
      <c r="D22" s="57">
        <f t="shared" ref="D22" si="73">B22/C22</f>
        <v>0</v>
      </c>
      <c r="E22" s="56">
        <f t="shared" ref="E22" si="74">COUNT(I22:AX22)</f>
        <v>1</v>
      </c>
      <c r="F22" s="56"/>
      <c r="G22" s="56">
        <v>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>
        <v>0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</row>
    <row r="23" spans="1:50" s="45" customFormat="1" ht="16.5">
      <c r="A23" s="54" t="s">
        <v>80</v>
      </c>
      <c r="B23" s="55">
        <f t="shared" si="29"/>
        <v>35</v>
      </c>
      <c r="C23" s="56">
        <v>28</v>
      </c>
      <c r="D23" s="57">
        <f t="shared" si="30"/>
        <v>1.25</v>
      </c>
      <c r="E23" s="56">
        <f t="shared" si="31"/>
        <v>9</v>
      </c>
      <c r="F23" s="56"/>
      <c r="G23" s="56">
        <v>1</v>
      </c>
      <c r="H23" s="56"/>
      <c r="I23" s="56"/>
      <c r="J23" s="56"/>
      <c r="K23" s="56">
        <v>6</v>
      </c>
      <c r="L23" s="56">
        <v>0</v>
      </c>
      <c r="M23" s="56"/>
      <c r="N23" s="56">
        <v>5</v>
      </c>
      <c r="O23" s="56">
        <v>5</v>
      </c>
      <c r="P23" s="56"/>
      <c r="Q23" s="56"/>
      <c r="R23" s="56"/>
      <c r="S23" s="56">
        <v>8</v>
      </c>
      <c r="T23" s="56">
        <v>5</v>
      </c>
      <c r="U23" s="56">
        <v>2</v>
      </c>
      <c r="V23" s="56"/>
      <c r="W23" s="56">
        <v>2</v>
      </c>
      <c r="X23" s="56"/>
      <c r="Y23" s="56">
        <v>2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4" spans="1:50" s="45" customFormat="1" ht="16.5">
      <c r="A24" s="54" t="s">
        <v>151</v>
      </c>
      <c r="B24" s="55">
        <f t="shared" ref="B24" si="75">SUM(I24:AX24)</f>
        <v>1</v>
      </c>
      <c r="C24" s="56">
        <v>6</v>
      </c>
      <c r="D24" s="57">
        <f t="shared" ref="D24" si="76">B24/C24</f>
        <v>0.16666666666666666</v>
      </c>
      <c r="E24" s="56">
        <f t="shared" ref="E24" si="77">COUNT(I24:AX24)</f>
        <v>1</v>
      </c>
      <c r="F24" s="56"/>
      <c r="G24" s="56">
        <v>0</v>
      </c>
      <c r="H24" s="56"/>
      <c r="I24" s="56"/>
      <c r="J24" s="56"/>
      <c r="K24" s="56">
        <v>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s="45" customFormat="1" ht="16.5">
      <c r="A25" s="54" t="s">
        <v>85</v>
      </c>
      <c r="B25" s="55">
        <f t="shared" si="29"/>
        <v>28</v>
      </c>
      <c r="C25" s="56">
        <v>26</v>
      </c>
      <c r="D25" s="57">
        <f t="shared" si="30"/>
        <v>1.0769230769230769</v>
      </c>
      <c r="E25" s="56">
        <f t="shared" si="31"/>
        <v>10</v>
      </c>
      <c r="F25" s="56"/>
      <c r="G25" s="56">
        <v>0</v>
      </c>
      <c r="H25" s="56"/>
      <c r="I25" s="56"/>
      <c r="J25" s="56">
        <v>4</v>
      </c>
      <c r="K25" s="56">
        <v>3</v>
      </c>
      <c r="L25" s="56"/>
      <c r="M25" s="56">
        <v>1</v>
      </c>
      <c r="N25" s="56">
        <v>7</v>
      </c>
      <c r="O25" s="56"/>
      <c r="P25" s="56">
        <v>9</v>
      </c>
      <c r="Q25" s="56">
        <v>2</v>
      </c>
      <c r="R25" s="56"/>
      <c r="S25" s="56">
        <v>0</v>
      </c>
      <c r="T25" s="56">
        <v>1</v>
      </c>
      <c r="U25" s="56"/>
      <c r="V25" s="56">
        <v>1</v>
      </c>
      <c r="W25" s="56"/>
      <c r="X25" s="56"/>
      <c r="Y25" s="56">
        <v>0</v>
      </c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s="45" customFormat="1" ht="16.5">
      <c r="A26" s="54" t="s">
        <v>273</v>
      </c>
      <c r="B26" s="55">
        <f t="shared" ref="B26:B27" si="78">SUM(I26:AX26)</f>
        <v>3</v>
      </c>
      <c r="C26" s="56">
        <v>8</v>
      </c>
      <c r="D26" s="57">
        <f t="shared" ref="D26:D27" si="79">B26/C26</f>
        <v>0.375</v>
      </c>
      <c r="E26" s="56">
        <f t="shared" ref="E26:E27" si="80">COUNT(I26:AX26)</f>
        <v>3</v>
      </c>
      <c r="F26" s="56"/>
      <c r="G26" s="56">
        <v>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>
        <v>0</v>
      </c>
      <c r="W26" s="56"/>
      <c r="X26" s="56"/>
      <c r="Y26" s="56">
        <v>0</v>
      </c>
      <c r="Z26" s="56">
        <v>3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s="45" customFormat="1" ht="16.5">
      <c r="A27" s="54" t="s">
        <v>281</v>
      </c>
      <c r="B27" s="55">
        <f t="shared" si="78"/>
        <v>5</v>
      </c>
      <c r="C27" s="56">
        <v>2</v>
      </c>
      <c r="D27" s="57">
        <f t="shared" si="79"/>
        <v>2.5</v>
      </c>
      <c r="E27" s="56">
        <f t="shared" si="80"/>
        <v>1</v>
      </c>
      <c r="F27" s="56"/>
      <c r="G27" s="56">
        <v>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>
        <v>5</v>
      </c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s="45" customFormat="1" ht="16.5">
      <c r="A28" s="54" t="s">
        <v>93</v>
      </c>
      <c r="B28" s="55">
        <f t="shared" si="29"/>
        <v>3</v>
      </c>
      <c r="C28" s="56">
        <v>10</v>
      </c>
      <c r="D28" s="57">
        <f t="shared" ref="D28:D31" si="81">B28/C28</f>
        <v>0.3</v>
      </c>
      <c r="E28" s="56">
        <f t="shared" si="31"/>
        <v>3</v>
      </c>
      <c r="F28" s="56"/>
      <c r="G28" s="56">
        <v>0</v>
      </c>
      <c r="H28" s="56"/>
      <c r="I28" s="56"/>
      <c r="J28" s="56"/>
      <c r="K28" s="56">
        <v>2</v>
      </c>
      <c r="L28" s="56"/>
      <c r="M28" s="56">
        <v>1</v>
      </c>
      <c r="N28" s="56"/>
      <c r="O28" s="56"/>
      <c r="P28" s="56">
        <v>0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s="45" customFormat="1" ht="16.5">
      <c r="A29" s="54" t="s">
        <v>282</v>
      </c>
      <c r="B29" s="55">
        <f t="shared" ref="B29" si="82">SUM(I29:AX29)</f>
        <v>10</v>
      </c>
      <c r="C29" s="56">
        <v>4</v>
      </c>
      <c r="D29" s="57">
        <f t="shared" si="81"/>
        <v>2.5</v>
      </c>
      <c r="E29" s="56">
        <f t="shared" si="31"/>
        <v>2</v>
      </c>
      <c r="F29" s="56"/>
      <c r="G29" s="56">
        <v>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>
        <v>5</v>
      </c>
      <c r="Y29" s="56"/>
      <c r="Z29" s="56">
        <v>5</v>
      </c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s="45" customFormat="1" ht="16.5">
      <c r="A30" s="54" t="s">
        <v>119</v>
      </c>
      <c r="B30" s="55">
        <f t="shared" ref="B30" si="83">SUM(I30:AX30)</f>
        <v>7</v>
      </c>
      <c r="C30" s="56">
        <v>15</v>
      </c>
      <c r="D30" s="57">
        <f t="shared" ref="D30" si="84">B30/C30</f>
        <v>0.46666666666666667</v>
      </c>
      <c r="E30" s="56">
        <f t="shared" ref="E30" si="85">COUNT(I30:AX30)</f>
        <v>4</v>
      </c>
      <c r="F30" s="56"/>
      <c r="G30" s="56">
        <v>0</v>
      </c>
      <c r="H30" s="56"/>
      <c r="I30" s="56">
        <v>5</v>
      </c>
      <c r="J30" s="56"/>
      <c r="K30" s="56">
        <v>0</v>
      </c>
      <c r="L30" s="56"/>
      <c r="M30" s="56"/>
      <c r="N30" s="56"/>
      <c r="O30" s="56">
        <v>1</v>
      </c>
      <c r="P30" s="56"/>
      <c r="Q30" s="56"/>
      <c r="R30" s="56">
        <v>1</v>
      </c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s="45" customFormat="1" ht="16.5">
      <c r="A31" s="54" t="s">
        <v>105</v>
      </c>
      <c r="B31" s="55">
        <f t="shared" ref="B31:B33" si="86">SUM(I31:AX31)</f>
        <v>55</v>
      </c>
      <c r="C31" s="56">
        <v>31</v>
      </c>
      <c r="D31" s="57">
        <f t="shared" si="81"/>
        <v>1.7741935483870968</v>
      </c>
      <c r="E31" s="56">
        <f t="shared" ref="E31" si="87">COUNT(I31:AX31)</f>
        <v>11</v>
      </c>
      <c r="F31" s="56"/>
      <c r="G31" s="56">
        <v>0</v>
      </c>
      <c r="H31" s="56"/>
      <c r="I31" s="56"/>
      <c r="J31" s="56"/>
      <c r="K31" s="56">
        <v>4</v>
      </c>
      <c r="L31" s="56">
        <v>3</v>
      </c>
      <c r="M31" s="56"/>
      <c r="N31" s="56">
        <v>10</v>
      </c>
      <c r="O31" s="56"/>
      <c r="P31" s="56">
        <v>6</v>
      </c>
      <c r="Q31" s="56">
        <v>5</v>
      </c>
      <c r="R31" s="56">
        <v>6</v>
      </c>
      <c r="S31" s="56">
        <v>7</v>
      </c>
      <c r="T31" s="56">
        <v>3</v>
      </c>
      <c r="U31" s="56">
        <v>6</v>
      </c>
      <c r="V31" s="56">
        <v>1</v>
      </c>
      <c r="W31" s="56">
        <v>4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s="45" customFormat="1" ht="16.5">
      <c r="A32" s="54" t="s">
        <v>111</v>
      </c>
      <c r="B32" s="55">
        <f t="shared" ref="B32" si="88">SUM(I32:AX32)</f>
        <v>11</v>
      </c>
      <c r="C32" s="56">
        <v>4</v>
      </c>
      <c r="D32" s="57">
        <f t="shared" ref="D32" si="89">B32/C32</f>
        <v>2.75</v>
      </c>
      <c r="E32" s="56">
        <f t="shared" ref="E32" si="90">COUNT(I32:AX32)</f>
        <v>2</v>
      </c>
      <c r="F32" s="56"/>
      <c r="G32" s="56">
        <v>0</v>
      </c>
      <c r="H32" s="56"/>
      <c r="I32" s="56">
        <v>5</v>
      </c>
      <c r="J32" s="56"/>
      <c r="K32" s="56"/>
      <c r="L32" s="56">
        <v>6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s="45" customFormat="1" ht="16.5">
      <c r="A33" s="54" t="s">
        <v>88</v>
      </c>
      <c r="B33" s="55">
        <f t="shared" si="86"/>
        <v>25</v>
      </c>
      <c r="C33" s="56">
        <v>17</v>
      </c>
      <c r="D33" s="57">
        <f t="shared" si="30"/>
        <v>1.4705882352941178</v>
      </c>
      <c r="E33" s="56">
        <f t="shared" si="31"/>
        <v>7</v>
      </c>
      <c r="F33" s="56"/>
      <c r="G33" s="56">
        <v>1</v>
      </c>
      <c r="H33" s="56"/>
      <c r="I33" s="56">
        <v>9</v>
      </c>
      <c r="J33" s="56">
        <v>4</v>
      </c>
      <c r="K33" s="56"/>
      <c r="L33" s="56">
        <v>2</v>
      </c>
      <c r="M33" s="56"/>
      <c r="N33" s="56"/>
      <c r="O33" s="56">
        <v>0</v>
      </c>
      <c r="P33" s="56"/>
      <c r="Q33" s="56"/>
      <c r="R33" s="56">
        <v>6</v>
      </c>
      <c r="S33" s="56"/>
      <c r="T33" s="56"/>
      <c r="U33" s="56"/>
      <c r="V33" s="56"/>
      <c r="W33" s="56"/>
      <c r="X33" s="56"/>
      <c r="Y33" s="56">
        <v>3</v>
      </c>
      <c r="Z33" s="56">
        <v>1</v>
      </c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s="45" customFormat="1" ht="16.5">
      <c r="A34" s="54" t="s">
        <v>116</v>
      </c>
      <c r="B34" s="55">
        <f t="shared" ref="B34" si="91">SUM(I34:AX34)</f>
        <v>20</v>
      </c>
      <c r="C34" s="56">
        <v>14</v>
      </c>
      <c r="D34" s="57">
        <f t="shared" ref="D34" si="92">B34/C34</f>
        <v>1.4285714285714286</v>
      </c>
      <c r="E34" s="56">
        <f t="shared" ref="E34" si="93">COUNT(I34:AX34)</f>
        <v>4</v>
      </c>
      <c r="F34" s="56"/>
      <c r="G34" s="56">
        <v>0</v>
      </c>
      <c r="H34" s="56"/>
      <c r="I34" s="56"/>
      <c r="J34" s="56"/>
      <c r="K34" s="56">
        <v>7</v>
      </c>
      <c r="L34" s="56"/>
      <c r="M34" s="56"/>
      <c r="N34" s="56">
        <v>7</v>
      </c>
      <c r="O34" s="56"/>
      <c r="P34" s="56">
        <v>1</v>
      </c>
      <c r="Q34" s="56"/>
      <c r="R34" s="56"/>
      <c r="S34" s="56"/>
      <c r="T34" s="56">
        <v>5</v>
      </c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s="45" customFormat="1" ht="16.5">
      <c r="A35" s="54" t="s">
        <v>195</v>
      </c>
      <c r="B35" s="55">
        <f t="shared" ref="B35" si="94">SUM(I35:AX35)</f>
        <v>0</v>
      </c>
      <c r="C35" s="56">
        <v>2</v>
      </c>
      <c r="D35" s="57">
        <f t="shared" ref="D35" si="95">B35/C35</f>
        <v>0</v>
      </c>
      <c r="E35" s="56">
        <f t="shared" ref="E35" si="96">COUNT(I35:AX35)</f>
        <v>1</v>
      </c>
      <c r="F35" s="56"/>
      <c r="G35" s="56">
        <v>0</v>
      </c>
      <c r="H35" s="56"/>
      <c r="I35" s="56"/>
      <c r="J35" s="56"/>
      <c r="K35" s="56"/>
      <c r="L35" s="56"/>
      <c r="M35" s="56"/>
      <c r="N35" s="56"/>
      <c r="O35" s="56">
        <v>0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s="45" customFormat="1" ht="16.5">
      <c r="A36" s="54" t="s">
        <v>71</v>
      </c>
      <c r="B36" s="55">
        <f t="shared" si="29"/>
        <v>74</v>
      </c>
      <c r="C36" s="56">
        <v>44</v>
      </c>
      <c r="D36" s="57">
        <f t="shared" si="30"/>
        <v>1.6818181818181819</v>
      </c>
      <c r="E36" s="56">
        <f t="shared" si="31"/>
        <v>15</v>
      </c>
      <c r="F36" s="56"/>
      <c r="G36" s="56">
        <v>0</v>
      </c>
      <c r="H36" s="56"/>
      <c r="I36" s="56">
        <v>10</v>
      </c>
      <c r="J36" s="56">
        <v>6</v>
      </c>
      <c r="K36" s="56">
        <v>1</v>
      </c>
      <c r="L36" s="56">
        <v>2</v>
      </c>
      <c r="M36" s="56">
        <v>4</v>
      </c>
      <c r="N36" s="56"/>
      <c r="O36" s="56">
        <v>5</v>
      </c>
      <c r="P36" s="56"/>
      <c r="Q36" s="56">
        <v>4</v>
      </c>
      <c r="R36" s="56">
        <v>8</v>
      </c>
      <c r="S36" s="56">
        <v>4</v>
      </c>
      <c r="T36" s="56">
        <v>3</v>
      </c>
      <c r="U36" s="56">
        <v>8</v>
      </c>
      <c r="V36" s="56">
        <v>7</v>
      </c>
      <c r="W36" s="56">
        <v>4</v>
      </c>
      <c r="X36" s="56">
        <v>3</v>
      </c>
      <c r="Y36" s="56"/>
      <c r="Z36" s="56">
        <v>5</v>
      </c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s="45" customFormat="1" ht="16.5">
      <c r="A37" s="58" t="s">
        <v>70</v>
      </c>
      <c r="B37" s="55">
        <f t="shared" ref="B37" si="97">SUM(I37:AX37)</f>
        <v>31</v>
      </c>
      <c r="C37" s="56">
        <v>28</v>
      </c>
      <c r="D37" s="57">
        <f t="shared" ref="D37" si="98">B37/C37</f>
        <v>1.1071428571428572</v>
      </c>
      <c r="E37" s="56">
        <f t="shared" ref="E37" si="99">COUNT(I37:AX37)</f>
        <v>11</v>
      </c>
      <c r="F37" s="56"/>
      <c r="G37" s="56">
        <v>0</v>
      </c>
      <c r="H37" s="60"/>
      <c r="I37" s="60"/>
      <c r="J37" s="60"/>
      <c r="K37" s="60">
        <v>1</v>
      </c>
      <c r="L37" s="60">
        <v>2</v>
      </c>
      <c r="M37" s="60"/>
      <c r="N37" s="60"/>
      <c r="O37" s="60">
        <v>1</v>
      </c>
      <c r="P37" s="60"/>
      <c r="Q37" s="60">
        <v>2</v>
      </c>
      <c r="R37" s="60"/>
      <c r="S37" s="60">
        <v>3</v>
      </c>
      <c r="T37" s="60">
        <v>7</v>
      </c>
      <c r="U37" s="60">
        <v>3</v>
      </c>
      <c r="V37" s="60">
        <v>3</v>
      </c>
      <c r="W37" s="60">
        <v>0</v>
      </c>
      <c r="X37" s="60">
        <v>4</v>
      </c>
      <c r="Y37" s="60">
        <v>5</v>
      </c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1:50" s="45" customFormat="1" ht="16.5">
      <c r="A38" s="58" t="s">
        <v>169</v>
      </c>
      <c r="B38" s="55">
        <f t="shared" ref="B38" si="100">SUM(I38:AX38)</f>
        <v>2</v>
      </c>
      <c r="C38" s="56">
        <v>4</v>
      </c>
      <c r="D38" s="57">
        <f t="shared" ref="D38" si="101">B38/C38</f>
        <v>0.5</v>
      </c>
      <c r="E38" s="56">
        <f t="shared" ref="E38" si="102">COUNT(I38:AX38)</f>
        <v>3</v>
      </c>
      <c r="F38" s="56"/>
      <c r="G38" s="56">
        <v>0</v>
      </c>
      <c r="H38" s="60"/>
      <c r="I38" s="60"/>
      <c r="J38" s="60"/>
      <c r="K38" s="60"/>
      <c r="L38" s="60">
        <v>0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</v>
      </c>
      <c r="Y38" s="60">
        <v>1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</row>
    <row r="39" spans="1:50" s="45" customFormat="1" ht="16.5">
      <c r="A39" s="58" t="s">
        <v>222</v>
      </c>
      <c r="B39" s="55">
        <f t="shared" ref="B39" si="103">SUM(I39:AX39)</f>
        <v>5</v>
      </c>
      <c r="C39" s="56">
        <v>4</v>
      </c>
      <c r="D39" s="57">
        <f t="shared" ref="D39" si="104">B39/C39</f>
        <v>1.25</v>
      </c>
      <c r="E39" s="56">
        <f t="shared" ref="E39" si="105">COUNT(I39:AX39)</f>
        <v>1</v>
      </c>
      <c r="F39" s="56"/>
      <c r="G39" s="56">
        <v>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>
        <v>5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</row>
    <row r="40" spans="1:50" s="45" customFormat="1" ht="16.5">
      <c r="A40" s="58" t="s">
        <v>257</v>
      </c>
      <c r="B40" s="55">
        <f t="shared" ref="B40" si="106">SUM(I40:AX40)</f>
        <v>5</v>
      </c>
      <c r="C40" s="56">
        <v>6</v>
      </c>
      <c r="D40" s="57">
        <f t="shared" ref="D40" si="107">B40/C40</f>
        <v>0.83333333333333337</v>
      </c>
      <c r="E40" s="56">
        <f t="shared" ref="E40" si="108">COUNT(I40:AX40)</f>
        <v>2</v>
      </c>
      <c r="F40" s="56"/>
      <c r="G40" s="56">
        <v>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>
        <v>2</v>
      </c>
      <c r="V40" s="60">
        <v>3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</row>
    <row r="41" spans="1:50" s="45" customFormat="1" ht="16.5">
      <c r="A41" s="58" t="s">
        <v>274</v>
      </c>
      <c r="B41" s="55">
        <f t="shared" ref="B41" si="109">SUM(I41:AX41)</f>
        <v>0</v>
      </c>
      <c r="C41" s="56">
        <v>5</v>
      </c>
      <c r="D41" s="57">
        <f t="shared" ref="D41" si="110">B41/C41</f>
        <v>0</v>
      </c>
      <c r="E41" s="56">
        <f t="shared" ref="E41" si="111">COUNT(I41:AX41)</f>
        <v>1</v>
      </c>
      <c r="F41" s="56"/>
      <c r="G41" s="56">
        <v>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>
        <v>0</v>
      </c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</row>
    <row r="42" spans="1:50" s="45" customFormat="1" ht="16.5">
      <c r="A42" s="58" t="s">
        <v>92</v>
      </c>
      <c r="B42" s="59">
        <f t="shared" si="29"/>
        <v>37</v>
      </c>
      <c r="C42" s="60">
        <v>23</v>
      </c>
      <c r="D42" s="61">
        <f>B42/C42</f>
        <v>1.6086956521739131</v>
      </c>
      <c r="E42" s="60">
        <f t="shared" si="31"/>
        <v>7</v>
      </c>
      <c r="F42" s="60"/>
      <c r="G42" s="60">
        <v>0</v>
      </c>
      <c r="H42" s="60"/>
      <c r="I42" s="60"/>
      <c r="J42" s="60"/>
      <c r="K42" s="60">
        <v>9</v>
      </c>
      <c r="L42" s="60">
        <v>3</v>
      </c>
      <c r="M42" s="60"/>
      <c r="N42" s="60">
        <v>11</v>
      </c>
      <c r="O42" s="60">
        <v>6</v>
      </c>
      <c r="P42" s="60">
        <v>4</v>
      </c>
      <c r="Q42" s="60">
        <v>1</v>
      </c>
      <c r="R42" s="60"/>
      <c r="S42" s="60"/>
      <c r="T42" s="60"/>
      <c r="U42" s="60">
        <v>3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</row>
    <row r="43" spans="1:50" s="45" customFormat="1" ht="16.5">
      <c r="A43" s="58" t="s">
        <v>166</v>
      </c>
      <c r="B43" s="59">
        <f t="shared" ref="B43" si="112">SUM(I43:AX43)</f>
        <v>1</v>
      </c>
      <c r="C43" s="60">
        <v>3</v>
      </c>
      <c r="D43" s="61">
        <f>B43/C43</f>
        <v>0.33333333333333331</v>
      </c>
      <c r="E43" s="60">
        <f t="shared" ref="E43" si="113">COUNT(I43:AX43)</f>
        <v>1</v>
      </c>
      <c r="F43" s="60"/>
      <c r="G43" s="60">
        <v>0</v>
      </c>
      <c r="H43" s="60"/>
      <c r="I43" s="60"/>
      <c r="J43" s="60"/>
      <c r="K43" s="60"/>
      <c r="L43" s="60"/>
      <c r="M43" s="60"/>
      <c r="N43" s="60">
        <v>1</v>
      </c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</row>
    <row r="44" spans="1:50" s="45" customFormat="1" ht="17.25" thickBot="1">
      <c r="A44" s="115" t="s">
        <v>115</v>
      </c>
      <c r="B44" s="116">
        <f t="shared" ref="B44" si="114">SUM(I44:AX44)</f>
        <v>42</v>
      </c>
      <c r="C44" s="117">
        <v>20</v>
      </c>
      <c r="D44" s="118">
        <f>B44/C44</f>
        <v>2.1</v>
      </c>
      <c r="E44" s="117">
        <f t="shared" ref="E44" si="115">COUNT(I44:AX44)</f>
        <v>8</v>
      </c>
      <c r="F44" s="117"/>
      <c r="G44" s="117">
        <v>0</v>
      </c>
      <c r="H44" s="117"/>
      <c r="I44" s="117">
        <v>8</v>
      </c>
      <c r="J44" s="117">
        <v>7</v>
      </c>
      <c r="K44" s="117"/>
      <c r="L44" s="117"/>
      <c r="M44" s="117"/>
      <c r="N44" s="117"/>
      <c r="O44" s="117">
        <v>7</v>
      </c>
      <c r="P44" s="117"/>
      <c r="Q44" s="117">
        <v>1</v>
      </c>
      <c r="R44" s="117"/>
      <c r="S44" s="117">
        <v>7</v>
      </c>
      <c r="T44" s="117"/>
      <c r="U44" s="117"/>
      <c r="V44" s="117"/>
      <c r="W44" s="117">
        <v>7</v>
      </c>
      <c r="X44" s="117">
        <v>3</v>
      </c>
      <c r="Y44" s="117">
        <v>2</v>
      </c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</row>
    <row r="45" spans="1:50" s="46" customFormat="1" ht="17.25" thickTop="1">
      <c r="A45" s="62" t="s">
        <v>67</v>
      </c>
      <c r="B45" s="108">
        <f t="shared" si="29"/>
        <v>81</v>
      </c>
      <c r="C45" s="67">
        <v>13</v>
      </c>
      <c r="D45" s="68">
        <f t="shared" si="30"/>
        <v>6.2307692307692308</v>
      </c>
      <c r="E45" s="67">
        <f t="shared" si="31"/>
        <v>4</v>
      </c>
      <c r="F45" s="67"/>
      <c r="G45" s="67">
        <v>0</v>
      </c>
      <c r="H45" s="63"/>
      <c r="I45" s="63"/>
      <c r="J45" s="63"/>
      <c r="K45" s="63">
        <v>24</v>
      </c>
      <c r="L45" s="63">
        <v>17</v>
      </c>
      <c r="M45" s="63"/>
      <c r="N45" s="63"/>
      <c r="O45" s="63"/>
      <c r="P45" s="63"/>
      <c r="Q45" s="63">
        <v>19</v>
      </c>
      <c r="R45" s="63"/>
      <c r="S45" s="63"/>
      <c r="T45" s="63"/>
      <c r="U45" s="63"/>
      <c r="V45" s="63"/>
      <c r="W45" s="63"/>
      <c r="X45" s="63">
        <v>21</v>
      </c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</row>
    <row r="46" spans="1:50" s="45" customFormat="1" ht="16.5">
      <c r="A46" s="64" t="s">
        <v>67</v>
      </c>
      <c r="B46" s="59">
        <f t="shared" si="29"/>
        <v>279</v>
      </c>
      <c r="C46" s="60">
        <v>39</v>
      </c>
      <c r="D46" s="61">
        <f t="shared" si="30"/>
        <v>7.1538461538461542</v>
      </c>
      <c r="E46" s="60">
        <f t="shared" si="31"/>
        <v>12</v>
      </c>
      <c r="F46" s="60"/>
      <c r="G46" s="60">
        <v>2</v>
      </c>
      <c r="H46" s="65"/>
      <c r="I46" s="65">
        <v>20</v>
      </c>
      <c r="J46" s="65">
        <v>14</v>
      </c>
      <c r="K46" s="65">
        <v>25</v>
      </c>
      <c r="L46" s="65"/>
      <c r="M46" s="65">
        <v>17</v>
      </c>
      <c r="N46" s="65">
        <v>29</v>
      </c>
      <c r="O46" s="65">
        <v>27</v>
      </c>
      <c r="P46" s="65"/>
      <c r="Q46" s="65"/>
      <c r="R46" s="65">
        <v>34</v>
      </c>
      <c r="S46" s="65">
        <v>31</v>
      </c>
      <c r="T46" s="65">
        <v>17</v>
      </c>
      <c r="U46" s="65">
        <v>23</v>
      </c>
      <c r="V46" s="65">
        <v>22</v>
      </c>
      <c r="W46" s="65"/>
      <c r="X46" s="65"/>
      <c r="Y46" s="65"/>
      <c r="Z46" s="65">
        <v>20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s="45" customFormat="1" ht="17.25" thickBot="1">
      <c r="A47" s="54" t="s">
        <v>81</v>
      </c>
      <c r="B47" s="59">
        <f t="shared" si="29"/>
        <v>291</v>
      </c>
      <c r="C47" s="60">
        <v>46</v>
      </c>
      <c r="D47" s="61">
        <f t="shared" si="30"/>
        <v>6.3260869565217392</v>
      </c>
      <c r="E47" s="60">
        <f t="shared" si="31"/>
        <v>15</v>
      </c>
      <c r="F47" s="60"/>
      <c r="G47" s="60">
        <v>1</v>
      </c>
      <c r="H47" s="65"/>
      <c r="I47" s="65">
        <v>30</v>
      </c>
      <c r="J47" s="65">
        <v>15</v>
      </c>
      <c r="K47" s="65">
        <v>14</v>
      </c>
      <c r="L47" s="65">
        <v>18</v>
      </c>
      <c r="M47" s="65">
        <v>12</v>
      </c>
      <c r="N47" s="65">
        <v>26</v>
      </c>
      <c r="O47" s="65">
        <v>33</v>
      </c>
      <c r="P47" s="65"/>
      <c r="Q47" s="65">
        <v>12</v>
      </c>
      <c r="R47" s="65">
        <v>27</v>
      </c>
      <c r="S47" s="65">
        <v>28</v>
      </c>
      <c r="T47" s="65">
        <v>13</v>
      </c>
      <c r="U47" s="65">
        <v>20</v>
      </c>
      <c r="V47" s="65">
        <v>14</v>
      </c>
      <c r="W47" s="65"/>
      <c r="X47" s="65">
        <v>21</v>
      </c>
      <c r="Y47" s="65"/>
      <c r="Z47" s="65">
        <v>8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s="53" customFormat="1" ht="13.5" thickTop="1">
      <c r="A48" s="50" t="s">
        <v>90</v>
      </c>
      <c r="B48" s="51">
        <f>SUM(B2:B44)</f>
        <v>778</v>
      </c>
      <c r="C48" s="51">
        <f>SUM(C2:C44)</f>
        <v>552</v>
      </c>
      <c r="D48" s="52">
        <f>(B48+G48)/C48</f>
        <v>1.4184782608695652</v>
      </c>
      <c r="E48" s="51">
        <f>SUM(E2:E44)</f>
        <v>196</v>
      </c>
      <c r="F48" s="51"/>
      <c r="G48" s="51">
        <f>SUM(G2:G44)</f>
        <v>5</v>
      </c>
      <c r="H48" s="51"/>
      <c r="I48" s="51">
        <f t="shared" ref="I48:AX48" si="116">SUM(I2:I44)</f>
        <v>49</v>
      </c>
      <c r="J48" s="51">
        <f t="shared" si="116"/>
        <v>29</v>
      </c>
      <c r="K48" s="51">
        <f>SUM(K2:K47)</f>
        <v>130</v>
      </c>
      <c r="L48" s="51">
        <f>SUM(L2:L45)</f>
        <v>52</v>
      </c>
      <c r="M48" s="51">
        <f t="shared" si="116"/>
        <v>29</v>
      </c>
      <c r="N48" s="51">
        <f t="shared" si="116"/>
        <v>59</v>
      </c>
      <c r="O48" s="51">
        <f t="shared" si="116"/>
        <v>59</v>
      </c>
      <c r="P48" s="51">
        <f t="shared" si="116"/>
        <v>33</v>
      </c>
      <c r="Q48" s="51">
        <f>SUM(Q2:Q45)</f>
        <v>50</v>
      </c>
      <c r="R48" s="51">
        <f t="shared" si="116"/>
        <v>60</v>
      </c>
      <c r="S48" s="51">
        <f t="shared" si="116"/>
        <v>57</v>
      </c>
      <c r="T48" s="51">
        <f t="shared" si="116"/>
        <v>30</v>
      </c>
      <c r="U48" s="51">
        <f t="shared" si="116"/>
        <v>43</v>
      </c>
      <c r="V48" s="51">
        <f t="shared" si="116"/>
        <v>45</v>
      </c>
      <c r="W48" s="51"/>
      <c r="X48" s="51">
        <f t="shared" si="116"/>
        <v>42</v>
      </c>
      <c r="Y48" s="51">
        <f t="shared" si="116"/>
        <v>36</v>
      </c>
      <c r="Z48" s="51">
        <f t="shared" si="116"/>
        <v>28</v>
      </c>
      <c r="AA48" s="51">
        <f t="shared" si="116"/>
        <v>0</v>
      </c>
      <c r="AB48" s="51">
        <f t="shared" si="116"/>
        <v>0</v>
      </c>
      <c r="AC48" s="51">
        <f t="shared" si="116"/>
        <v>0</v>
      </c>
      <c r="AD48" s="51">
        <f t="shared" si="116"/>
        <v>0</v>
      </c>
      <c r="AE48" s="51">
        <f t="shared" si="116"/>
        <v>0</v>
      </c>
      <c r="AF48" s="51">
        <f t="shared" si="116"/>
        <v>0</v>
      </c>
      <c r="AG48" s="51">
        <f t="shared" si="116"/>
        <v>0</v>
      </c>
      <c r="AH48" s="51">
        <f t="shared" si="116"/>
        <v>0</v>
      </c>
      <c r="AI48" s="51">
        <f t="shared" si="116"/>
        <v>0</v>
      </c>
      <c r="AJ48" s="51">
        <f t="shared" si="116"/>
        <v>0</v>
      </c>
      <c r="AK48" s="51">
        <f t="shared" si="116"/>
        <v>0</v>
      </c>
      <c r="AL48" s="51">
        <f t="shared" si="116"/>
        <v>0</v>
      </c>
      <c r="AM48" s="51">
        <f t="shared" si="116"/>
        <v>0</v>
      </c>
      <c r="AN48" s="51">
        <f t="shared" si="116"/>
        <v>0</v>
      </c>
      <c r="AO48" s="51">
        <f t="shared" si="116"/>
        <v>0</v>
      </c>
      <c r="AP48" s="51"/>
      <c r="AQ48" s="51">
        <f t="shared" si="116"/>
        <v>0</v>
      </c>
      <c r="AR48" s="51">
        <f t="shared" si="116"/>
        <v>0</v>
      </c>
      <c r="AS48" s="51">
        <f t="shared" si="116"/>
        <v>0</v>
      </c>
      <c r="AT48" s="51">
        <f t="shared" si="116"/>
        <v>0</v>
      </c>
      <c r="AU48" s="51">
        <f t="shared" si="116"/>
        <v>0</v>
      </c>
      <c r="AV48" s="51">
        <f t="shared" si="116"/>
        <v>0</v>
      </c>
      <c r="AW48" s="51">
        <f t="shared" si="116"/>
        <v>0</v>
      </c>
      <c r="AX48" s="51">
        <f t="shared" si="116"/>
        <v>0</v>
      </c>
    </row>
    <row r="50" spans="2:2">
      <c r="B50" s="15"/>
    </row>
    <row r="51" spans="2:2">
      <c r="B51" s="15"/>
    </row>
    <row r="52" spans="2:2">
      <c r="B52" s="15"/>
    </row>
  </sheetData>
  <phoneticPr fontId="0" type="noConversion"/>
  <conditionalFormatting sqref="A45:AT47 A2:AX44">
    <cfRule type="expression" dxfId="29" priority="14" stopIfTrue="1">
      <formula>MOD(ROW(),2)=0</formula>
    </cfRule>
  </conditionalFormatting>
  <conditionalFormatting sqref="AU45:AU47">
    <cfRule type="expression" dxfId="28" priority="9" stopIfTrue="1">
      <formula>MOD(ROW(),2)=0</formula>
    </cfRule>
  </conditionalFormatting>
  <conditionalFormatting sqref="AV45:AV47 AX45:AX47">
    <cfRule type="expression" dxfId="27" priority="6" stopIfTrue="1">
      <formula>MOD(ROW(),2)=0</formula>
    </cfRule>
  </conditionalFormatting>
  <conditionalFormatting sqref="AW45:AW47">
    <cfRule type="expression" dxfId="26" priority="3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2"/>
  <sheetViews>
    <sheetView workbookViewId="0">
      <selection activeCell="U1" sqref="U1"/>
    </sheetView>
  </sheetViews>
  <sheetFormatPr baseColWidth="10" defaultColWidth="0" defaultRowHeight="12.75"/>
  <cols>
    <col min="1" max="1" width="10.28515625" style="132" bestFit="1" customWidth="1"/>
    <col min="2" max="2" width="6.28515625" style="133" customWidth="1"/>
    <col min="3" max="3" width="4.7109375" style="133" customWidth="1"/>
    <col min="4" max="4" width="8.42578125" style="133" bestFit="1" customWidth="1"/>
    <col min="5" max="5" width="4.5703125" style="133" customWidth="1"/>
    <col min="6" max="6" width="1.85546875" style="133" customWidth="1"/>
    <col min="7" max="27" width="3.7109375" style="133" customWidth="1"/>
    <col min="28" max="28" width="11.42578125" style="132" hidden="1" customWidth="1"/>
    <col min="29" max="29" width="0" style="132" hidden="1" customWidth="1"/>
    <col min="30" max="30" width="11.42578125" style="132" hidden="1" customWidth="1"/>
    <col min="31" max="41" width="0" style="132" hidden="1" customWidth="1"/>
    <col min="42" max="42" width="11.42578125" style="132" hidden="1" customWidth="1"/>
    <col min="43" max="43" width="0" style="132" hidden="1" customWidth="1"/>
    <col min="44" max="44" width="11.42578125" style="132" hidden="1" customWidth="1"/>
    <col min="45" max="45" width="0" style="132" hidden="1" customWidth="1"/>
    <col min="46" max="47" width="11.42578125" style="132" hidden="1" customWidth="1"/>
    <col min="48" max="16384" width="0" style="132" hidden="1"/>
  </cols>
  <sheetData>
    <row r="1" spans="1:43" s="126" customFormat="1" ht="88.5">
      <c r="A1" s="47"/>
      <c r="B1" s="48" t="s">
        <v>167</v>
      </c>
      <c r="C1" s="48" t="s">
        <v>24</v>
      </c>
      <c r="D1" s="48" t="s">
        <v>168</v>
      </c>
      <c r="E1" s="48" t="s">
        <v>26</v>
      </c>
      <c r="F1" s="48"/>
      <c r="G1" s="48">
        <v>1</v>
      </c>
      <c r="H1" s="48">
        <f t="shared" ref="H1:T1" si="0">G1+1</f>
        <v>2</v>
      </c>
      <c r="I1" s="48">
        <f t="shared" si="0"/>
        <v>3</v>
      </c>
      <c r="J1" s="48">
        <f t="shared" si="0"/>
        <v>4</v>
      </c>
      <c r="K1" s="48">
        <f t="shared" si="0"/>
        <v>5</v>
      </c>
      <c r="L1" s="48">
        <f t="shared" si="0"/>
        <v>6</v>
      </c>
      <c r="M1" s="48">
        <f t="shared" si="0"/>
        <v>7</v>
      </c>
      <c r="N1" s="48">
        <f t="shared" si="0"/>
        <v>8</v>
      </c>
      <c r="O1" s="48">
        <f t="shared" si="0"/>
        <v>9</v>
      </c>
      <c r="P1" s="48">
        <f t="shared" si="0"/>
        <v>10</v>
      </c>
      <c r="Q1" s="48">
        <f t="shared" si="0"/>
        <v>11</v>
      </c>
      <c r="R1" s="48">
        <f t="shared" si="0"/>
        <v>12</v>
      </c>
      <c r="S1" s="48">
        <f t="shared" si="0"/>
        <v>13</v>
      </c>
      <c r="T1" s="48">
        <f t="shared" si="0"/>
        <v>14</v>
      </c>
      <c r="U1" s="48">
        <f t="shared" ref="U1" si="1">T1+1</f>
        <v>15</v>
      </c>
      <c r="V1" s="48">
        <f t="shared" ref="V1" si="2">U1+1</f>
        <v>16</v>
      </c>
      <c r="W1" s="48">
        <f t="shared" ref="W1" si="3">V1+1</f>
        <v>17</v>
      </c>
      <c r="X1" s="48">
        <f t="shared" ref="X1" si="4">W1+1</f>
        <v>18</v>
      </c>
      <c r="Y1" s="48">
        <f t="shared" ref="Y1" si="5">X1+1</f>
        <v>19</v>
      </c>
      <c r="Z1" s="48">
        <f t="shared" ref="Z1" si="6">Y1+1</f>
        <v>20</v>
      </c>
      <c r="AA1" s="48">
        <f t="shared" ref="AA1" si="7">Z1+1</f>
        <v>21</v>
      </c>
    </row>
    <row r="2" spans="1:43" s="127" customFormat="1" ht="16.5">
      <c r="A2" s="54" t="s">
        <v>73</v>
      </c>
      <c r="B2" s="55">
        <f>SUM(G2:AA2)</f>
        <v>4</v>
      </c>
      <c r="C2" s="56">
        <f>Tore!C2</f>
        <v>20</v>
      </c>
      <c r="D2" s="57">
        <f t="shared" ref="D2:D48" si="8">B2/C2</f>
        <v>0.2</v>
      </c>
      <c r="E2" s="56">
        <f>COUNT(G2:AA2)</f>
        <v>5</v>
      </c>
      <c r="F2" s="56"/>
      <c r="G2" s="56"/>
      <c r="H2" s="56"/>
      <c r="I2" s="56"/>
      <c r="J2" s="56">
        <v>0</v>
      </c>
      <c r="K2" s="56"/>
      <c r="L2" s="56"/>
      <c r="M2" s="56">
        <v>0</v>
      </c>
      <c r="N2" s="56"/>
      <c r="O2" s="56"/>
      <c r="P2" s="56"/>
      <c r="Q2" s="56"/>
      <c r="R2" s="56"/>
      <c r="S2" s="56"/>
      <c r="T2" s="56">
        <v>1</v>
      </c>
      <c r="U2" s="56">
        <v>1</v>
      </c>
      <c r="V2" s="56"/>
      <c r="W2" s="56"/>
      <c r="X2" s="56">
        <v>2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s="127" customFormat="1" ht="16.5">
      <c r="A3" s="54" t="s">
        <v>203</v>
      </c>
      <c r="B3" s="55">
        <f>SUM(G3:AA3)</f>
        <v>0</v>
      </c>
      <c r="C3" s="56">
        <f>Tore!C3</f>
        <v>2</v>
      </c>
      <c r="D3" s="57">
        <f t="shared" ref="D3" si="9">B3/C3</f>
        <v>0</v>
      </c>
      <c r="E3" s="56">
        <f>COUNT(G3:AA3)</f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</row>
    <row r="4" spans="1:43" s="127" customFormat="1" ht="16.5">
      <c r="A4" s="54" t="s">
        <v>110</v>
      </c>
      <c r="B4" s="55">
        <f t="shared" ref="B4:B48" si="10">SUM(G4:AA4)</f>
        <v>0</v>
      </c>
      <c r="C4" s="56">
        <f>Tore!C4</f>
        <v>15</v>
      </c>
      <c r="D4" s="57">
        <f t="shared" si="8"/>
        <v>0</v>
      </c>
      <c r="E4" s="56">
        <f t="shared" ref="E4:E48" si="11">COUNT(G4:AA4)</f>
        <v>2</v>
      </c>
      <c r="F4" s="56"/>
      <c r="G4" s="56"/>
      <c r="H4" s="56"/>
      <c r="I4" s="56"/>
      <c r="J4" s="56">
        <v>0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>
        <v>0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43" s="127" customFormat="1" ht="16.5">
      <c r="A5" s="54" t="s">
        <v>221</v>
      </c>
      <c r="B5" s="55">
        <f t="shared" si="10"/>
        <v>14</v>
      </c>
      <c r="C5" s="56">
        <f>Tore!C5</f>
        <v>12</v>
      </c>
      <c r="D5" s="57">
        <f t="shared" si="8"/>
        <v>1.1666666666666667</v>
      </c>
      <c r="E5" s="56">
        <f t="shared" si="11"/>
        <v>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>
        <v>9</v>
      </c>
      <c r="Q5" s="56">
        <v>2</v>
      </c>
      <c r="R5" s="56"/>
      <c r="S5" s="56"/>
      <c r="T5" s="56">
        <v>3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s="127" customFormat="1" ht="16.5">
      <c r="A6" s="54" t="s">
        <v>294</v>
      </c>
      <c r="B6" s="55">
        <f t="shared" ref="B6" si="12">SUM(G6:AA6)</f>
        <v>0</v>
      </c>
      <c r="C6" s="56">
        <f>Tore!C6</f>
        <v>1</v>
      </c>
      <c r="D6" s="57">
        <f t="shared" ref="D6" si="13">B6/C6</f>
        <v>0</v>
      </c>
      <c r="E6" s="56">
        <f t="shared" ref="E6" si="14">COUNT(G6:AA6)</f>
        <v>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s="127" customFormat="1" ht="16.5">
      <c r="A7" s="54" t="s">
        <v>175</v>
      </c>
      <c r="B7" s="55">
        <f t="shared" ref="B7" si="15">SUM(G7:AA7)</f>
        <v>16</v>
      </c>
      <c r="C7" s="56">
        <f>Tore!C7</f>
        <v>19</v>
      </c>
      <c r="D7" s="57">
        <f t="shared" ref="D7" si="16">B7/C7</f>
        <v>0.84210526315789469</v>
      </c>
      <c r="E7" s="56">
        <f t="shared" ref="E7" si="17">COUNT(G7:AA7)</f>
        <v>5</v>
      </c>
      <c r="F7" s="56"/>
      <c r="G7" s="56"/>
      <c r="H7" s="56"/>
      <c r="I7" s="56"/>
      <c r="J7" s="56"/>
      <c r="K7" s="56"/>
      <c r="L7" s="56"/>
      <c r="M7" s="56">
        <v>4</v>
      </c>
      <c r="N7" s="56"/>
      <c r="O7" s="56"/>
      <c r="P7" s="56">
        <v>4</v>
      </c>
      <c r="Q7" s="56">
        <v>3</v>
      </c>
      <c r="R7" s="56"/>
      <c r="S7" s="56"/>
      <c r="T7" s="56">
        <v>3</v>
      </c>
      <c r="U7" s="56"/>
      <c r="V7" s="56"/>
      <c r="W7" s="56"/>
      <c r="X7" s="56">
        <v>2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3" s="127" customFormat="1" ht="16.5">
      <c r="A8" s="54" t="s">
        <v>117</v>
      </c>
      <c r="B8" s="55">
        <f t="shared" si="10"/>
        <v>0</v>
      </c>
      <c r="C8" s="56">
        <f>Tore!C8</f>
        <v>3</v>
      </c>
      <c r="D8" s="57">
        <f t="shared" si="8"/>
        <v>0</v>
      </c>
      <c r="E8" s="56">
        <f t="shared" si="11"/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s="127" customFormat="1" ht="16.5">
      <c r="A9" s="54" t="s">
        <v>230</v>
      </c>
      <c r="B9" s="55">
        <f t="shared" ref="B9" si="18">SUM(G9:AA9)</f>
        <v>7</v>
      </c>
      <c r="C9" s="56">
        <f>Tore!C9</f>
        <v>14</v>
      </c>
      <c r="D9" s="57">
        <f t="shared" ref="D9" si="19">B9/C9</f>
        <v>0.5</v>
      </c>
      <c r="E9" s="56">
        <f t="shared" ref="E9" si="20">COUNT(G9:AA9)</f>
        <v>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>
        <v>2</v>
      </c>
      <c r="R9" s="56"/>
      <c r="S9" s="56"/>
      <c r="T9" s="56">
        <v>0</v>
      </c>
      <c r="U9" s="56">
        <v>3</v>
      </c>
      <c r="V9" s="56">
        <v>2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127" customFormat="1" ht="16.5">
      <c r="A10" s="54" t="s">
        <v>89</v>
      </c>
      <c r="B10" s="55">
        <f t="shared" si="10"/>
        <v>9</v>
      </c>
      <c r="C10" s="56">
        <f>Tore!C10</f>
        <v>29</v>
      </c>
      <c r="D10" s="57">
        <f t="shared" si="8"/>
        <v>0.31034482758620691</v>
      </c>
      <c r="E10" s="56">
        <f t="shared" si="11"/>
        <v>7</v>
      </c>
      <c r="F10" s="56"/>
      <c r="G10" s="56"/>
      <c r="H10" s="56"/>
      <c r="I10" s="56"/>
      <c r="J10" s="56">
        <v>3</v>
      </c>
      <c r="K10" s="56"/>
      <c r="L10" s="56"/>
      <c r="M10" s="56"/>
      <c r="N10" s="56"/>
      <c r="O10" s="56">
        <v>0</v>
      </c>
      <c r="P10" s="56"/>
      <c r="Q10" s="56">
        <v>0</v>
      </c>
      <c r="R10" s="56"/>
      <c r="S10" s="56">
        <v>1</v>
      </c>
      <c r="T10" s="56">
        <v>5</v>
      </c>
      <c r="U10" s="56">
        <v>0</v>
      </c>
      <c r="V10" s="56">
        <v>0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s="127" customFormat="1" ht="16.5">
      <c r="A11" s="54" t="s">
        <v>78</v>
      </c>
      <c r="B11" s="55">
        <f t="shared" si="10"/>
        <v>17</v>
      </c>
      <c r="C11" s="56">
        <f>Tore!C11</f>
        <v>25</v>
      </c>
      <c r="D11" s="57">
        <f t="shared" si="8"/>
        <v>0.68</v>
      </c>
      <c r="E11" s="56">
        <f t="shared" si="11"/>
        <v>4</v>
      </c>
      <c r="F11" s="56"/>
      <c r="G11" s="56"/>
      <c r="H11" s="56"/>
      <c r="I11" s="56"/>
      <c r="J11" s="56"/>
      <c r="K11" s="56"/>
      <c r="L11" s="56"/>
      <c r="M11" s="56">
        <v>4</v>
      </c>
      <c r="N11" s="56"/>
      <c r="O11" s="56"/>
      <c r="P11" s="56"/>
      <c r="Q11" s="56">
        <v>6</v>
      </c>
      <c r="R11" s="56"/>
      <c r="S11" s="56">
        <v>2</v>
      </c>
      <c r="T11" s="56"/>
      <c r="U11" s="56"/>
      <c r="V11" s="56"/>
      <c r="W11" s="56"/>
      <c r="X11" s="56">
        <v>5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s="127" customFormat="1" ht="16.5">
      <c r="A12" s="54" t="s">
        <v>108</v>
      </c>
      <c r="B12" s="55">
        <f t="shared" si="10"/>
        <v>9</v>
      </c>
      <c r="C12" s="56">
        <f>Tore!C12</f>
        <v>24</v>
      </c>
      <c r="D12" s="57">
        <f t="shared" si="8"/>
        <v>0.375</v>
      </c>
      <c r="E12" s="56">
        <f t="shared" si="11"/>
        <v>5</v>
      </c>
      <c r="F12" s="56"/>
      <c r="G12" s="56"/>
      <c r="H12" s="56"/>
      <c r="I12" s="56"/>
      <c r="J12" s="56">
        <v>2</v>
      </c>
      <c r="K12" s="56"/>
      <c r="L12" s="56"/>
      <c r="M12" s="56"/>
      <c r="N12" s="56"/>
      <c r="O12" s="56">
        <v>1</v>
      </c>
      <c r="P12" s="56"/>
      <c r="Q12" s="56"/>
      <c r="R12" s="56"/>
      <c r="S12" s="56"/>
      <c r="T12" s="56">
        <v>4</v>
      </c>
      <c r="U12" s="56">
        <v>1</v>
      </c>
      <c r="V12" s="56"/>
      <c r="W12" s="56"/>
      <c r="X12" s="56">
        <v>1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s="127" customFormat="1" ht="16.5">
      <c r="A13" s="54" t="s">
        <v>295</v>
      </c>
      <c r="B13" s="55">
        <f t="shared" ref="B13" si="21">SUM(G13:AA13)</f>
        <v>0</v>
      </c>
      <c r="C13" s="56">
        <f>Tore!C13</f>
        <v>2</v>
      </c>
      <c r="D13" s="57">
        <f t="shared" ref="D13" si="22">B13/C13</f>
        <v>0</v>
      </c>
      <c r="E13" s="56">
        <f t="shared" ref="E13" si="23">COUNT(G13:AA13)</f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s="127" customFormat="1" ht="16.5">
      <c r="A14" s="54" t="s">
        <v>118</v>
      </c>
      <c r="B14" s="55">
        <f t="shared" si="10"/>
        <v>0</v>
      </c>
      <c r="C14" s="56">
        <f>Tore!C14</f>
        <v>3</v>
      </c>
      <c r="D14" s="57">
        <f t="shared" si="8"/>
        <v>0</v>
      </c>
      <c r="E14" s="56">
        <f t="shared" si="11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s="127" customFormat="1" ht="16.5">
      <c r="A15" s="54" t="s">
        <v>256</v>
      </c>
      <c r="B15" s="55">
        <f t="shared" si="10"/>
        <v>5</v>
      </c>
      <c r="C15" s="56">
        <f>Tore!C15</f>
        <v>8</v>
      </c>
      <c r="D15" s="57">
        <f t="shared" si="8"/>
        <v>0.625</v>
      </c>
      <c r="E15" s="56">
        <f t="shared" si="11"/>
        <v>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>
        <v>1</v>
      </c>
      <c r="T15" s="56">
        <v>4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127" customFormat="1" ht="16.5">
      <c r="A16" s="54" t="s">
        <v>240</v>
      </c>
      <c r="B16" s="55">
        <f t="shared" si="10"/>
        <v>6</v>
      </c>
      <c r="C16" s="56">
        <f>Tore!C16</f>
        <v>19</v>
      </c>
      <c r="D16" s="57">
        <f t="shared" si="8"/>
        <v>0.31578947368421051</v>
      </c>
      <c r="E16" s="56">
        <f t="shared" si="11"/>
        <v>4</v>
      </c>
      <c r="F16" s="56"/>
      <c r="G16" s="56"/>
      <c r="H16" s="56"/>
      <c r="I16" s="56"/>
      <c r="J16" s="56"/>
      <c r="K16" s="56"/>
      <c r="L16" s="56"/>
      <c r="M16" s="56"/>
      <c r="N16" s="56"/>
      <c r="O16" s="56">
        <v>2</v>
      </c>
      <c r="P16" s="56"/>
      <c r="Q16" s="56"/>
      <c r="R16" s="56">
        <v>1</v>
      </c>
      <c r="S16" s="56">
        <v>0</v>
      </c>
      <c r="T16" s="56"/>
      <c r="U16" s="56"/>
      <c r="V16" s="56">
        <v>3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127" customFormat="1" ht="16.5">
      <c r="A17" s="54" t="s">
        <v>206</v>
      </c>
      <c r="B17" s="55">
        <f t="shared" ref="B17:B18" si="24">SUM(G17:AA17)</f>
        <v>4</v>
      </c>
      <c r="C17" s="56">
        <f>Tore!C17</f>
        <v>2</v>
      </c>
      <c r="D17" s="57">
        <f t="shared" ref="D17:D18" si="25">B17/C17</f>
        <v>2</v>
      </c>
      <c r="E17" s="56">
        <f t="shared" ref="E17:E18" si="26">COUNT(G17:AA17)</f>
        <v>1</v>
      </c>
      <c r="F17" s="56"/>
      <c r="G17" s="56"/>
      <c r="H17" s="56"/>
      <c r="I17" s="56"/>
      <c r="J17" s="56"/>
      <c r="K17" s="56"/>
      <c r="L17" s="56"/>
      <c r="M17" s="56"/>
      <c r="N17" s="56"/>
      <c r="O17" s="56">
        <v>4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127" customFormat="1" ht="16.5">
      <c r="A18" s="139" t="s">
        <v>207</v>
      </c>
      <c r="B18" s="55">
        <f t="shared" si="24"/>
        <v>6</v>
      </c>
      <c r="C18" s="56">
        <f>Tore!C18</f>
        <v>8</v>
      </c>
      <c r="D18" s="57">
        <f t="shared" si="25"/>
        <v>0.75</v>
      </c>
      <c r="E18" s="56">
        <f t="shared" si="26"/>
        <v>2</v>
      </c>
      <c r="F18" s="56"/>
      <c r="G18" s="56"/>
      <c r="H18" s="56"/>
      <c r="I18" s="56"/>
      <c r="J18" s="56"/>
      <c r="K18" s="56"/>
      <c r="L18" s="56"/>
      <c r="M18" s="56"/>
      <c r="N18" s="56"/>
      <c r="O18" s="56">
        <v>2</v>
      </c>
      <c r="P18" s="56">
        <v>4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127" customFormat="1" ht="16.5">
      <c r="A19" s="54" t="s">
        <v>283</v>
      </c>
      <c r="B19" s="55">
        <f t="shared" ref="B19" si="27">SUM(G19:AA19)</f>
        <v>2</v>
      </c>
      <c r="C19" s="56">
        <v>0</v>
      </c>
      <c r="D19" s="57" t="e">
        <f t="shared" ref="D19" si="28">B19/C19</f>
        <v>#DIV/0!</v>
      </c>
      <c r="E19" s="56">
        <f t="shared" ref="E19" si="29">COUNT(G19:AA19)</f>
        <v>2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>
        <v>2</v>
      </c>
      <c r="V19" s="56">
        <v>0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127" customFormat="1" ht="16.5">
      <c r="A20" s="54" t="s">
        <v>100</v>
      </c>
      <c r="B20" s="55">
        <f t="shared" si="10"/>
        <v>1</v>
      </c>
      <c r="C20" s="56">
        <f>Tore!C20</f>
        <v>4</v>
      </c>
      <c r="D20" s="57">
        <f t="shared" si="8"/>
        <v>0.25</v>
      </c>
      <c r="E20" s="56">
        <f t="shared" si="11"/>
        <v>1</v>
      </c>
      <c r="F20" s="56"/>
      <c r="G20" s="56"/>
      <c r="H20" s="56"/>
      <c r="I20" s="56"/>
      <c r="J20" s="56"/>
      <c r="K20" s="56"/>
      <c r="L20" s="56"/>
      <c r="M20" s="56">
        <v>1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127" customFormat="1" ht="16.5">
      <c r="A21" s="54" t="s">
        <v>109</v>
      </c>
      <c r="B21" s="55">
        <f t="shared" si="10"/>
        <v>15</v>
      </c>
      <c r="C21" s="56">
        <f>Tore!C21</f>
        <v>30</v>
      </c>
      <c r="D21" s="57">
        <f t="shared" si="8"/>
        <v>0.5</v>
      </c>
      <c r="E21" s="56">
        <f t="shared" si="11"/>
        <v>7</v>
      </c>
      <c r="F21" s="56"/>
      <c r="G21" s="56"/>
      <c r="H21" s="56"/>
      <c r="I21" s="56"/>
      <c r="J21" s="56">
        <v>1</v>
      </c>
      <c r="K21" s="56"/>
      <c r="L21" s="56"/>
      <c r="M21" s="56">
        <v>0</v>
      </c>
      <c r="N21" s="56"/>
      <c r="O21" s="56">
        <v>1</v>
      </c>
      <c r="P21" s="56">
        <v>6</v>
      </c>
      <c r="Q21" s="56">
        <v>6</v>
      </c>
      <c r="R21" s="56">
        <v>1</v>
      </c>
      <c r="S21" s="56"/>
      <c r="T21" s="56">
        <v>0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127" customFormat="1" ht="16.5">
      <c r="A22" s="54" t="s">
        <v>312</v>
      </c>
      <c r="B22" s="55">
        <f t="shared" ref="B22" si="30">SUM(G22:AA22)</f>
        <v>0</v>
      </c>
      <c r="C22" s="56">
        <f>Tore!C22</f>
        <v>2</v>
      </c>
      <c r="D22" s="57">
        <f t="shared" ref="D22" si="31">B22/C22</f>
        <v>0</v>
      </c>
      <c r="E22" s="56">
        <f t="shared" ref="E22" si="32">COUNT(G22:AA22)</f>
        <v>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>
        <v>0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127" customFormat="1" ht="16.5">
      <c r="A23" s="54" t="s">
        <v>80</v>
      </c>
      <c r="B23" s="55">
        <f t="shared" si="10"/>
        <v>11</v>
      </c>
      <c r="C23" s="56">
        <f>Tore!C23</f>
        <v>28</v>
      </c>
      <c r="D23" s="57">
        <f t="shared" si="8"/>
        <v>0.39285714285714285</v>
      </c>
      <c r="E23" s="56">
        <f t="shared" si="11"/>
        <v>6</v>
      </c>
      <c r="F23" s="56"/>
      <c r="G23" s="56"/>
      <c r="H23" s="56"/>
      <c r="I23" s="56"/>
      <c r="J23" s="56">
        <v>3</v>
      </c>
      <c r="K23" s="56"/>
      <c r="L23" s="56"/>
      <c r="M23" s="56">
        <v>3</v>
      </c>
      <c r="N23" s="56"/>
      <c r="O23" s="56"/>
      <c r="P23" s="56"/>
      <c r="Q23" s="56">
        <v>1</v>
      </c>
      <c r="R23" s="56">
        <v>0</v>
      </c>
      <c r="S23" s="56">
        <v>4</v>
      </c>
      <c r="T23" s="56"/>
      <c r="U23" s="56">
        <v>0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127" customFormat="1" ht="16.5">
      <c r="A24" s="54" t="s">
        <v>151</v>
      </c>
      <c r="B24" s="55">
        <f t="shared" si="10"/>
        <v>0</v>
      </c>
      <c r="C24" s="56">
        <f>Tore!C24</f>
        <v>6</v>
      </c>
      <c r="D24" s="57">
        <f t="shared" si="8"/>
        <v>0</v>
      </c>
      <c r="E24" s="56">
        <f t="shared" si="11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127" customFormat="1" ht="16.5">
      <c r="A25" s="54" t="s">
        <v>85</v>
      </c>
      <c r="B25" s="55">
        <f t="shared" si="10"/>
        <v>6</v>
      </c>
      <c r="C25" s="56">
        <f>Tore!C25</f>
        <v>26</v>
      </c>
      <c r="D25" s="57">
        <f t="shared" si="8"/>
        <v>0.23076923076923078</v>
      </c>
      <c r="E25" s="56">
        <f t="shared" si="11"/>
        <v>4</v>
      </c>
      <c r="F25" s="56"/>
      <c r="G25" s="56"/>
      <c r="H25" s="56"/>
      <c r="I25" s="56"/>
      <c r="J25" s="56"/>
      <c r="K25" s="56"/>
      <c r="L25" s="56"/>
      <c r="M25" s="56"/>
      <c r="N25" s="56"/>
      <c r="O25" s="56">
        <v>1</v>
      </c>
      <c r="P25" s="56"/>
      <c r="Q25" s="56">
        <v>1</v>
      </c>
      <c r="R25" s="56">
        <v>4</v>
      </c>
      <c r="S25" s="56"/>
      <c r="T25" s="56">
        <v>0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127" customFormat="1" ht="16.5">
      <c r="A26" s="54" t="s">
        <v>273</v>
      </c>
      <c r="B26" s="55">
        <f t="shared" ref="B26:B27" si="33">SUM(G26:AA26)</f>
        <v>1</v>
      </c>
      <c r="C26" s="56">
        <f>Tore!C26</f>
        <v>8</v>
      </c>
      <c r="D26" s="57">
        <f t="shared" ref="D26:D27" si="34">B26/C26</f>
        <v>0.125</v>
      </c>
      <c r="E26" s="56">
        <f t="shared" ref="E26:E27" si="35">COUNT(G26:AA26)</f>
        <v>2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>
        <v>0</v>
      </c>
      <c r="U26" s="56"/>
      <c r="V26" s="56"/>
      <c r="W26" s="56"/>
      <c r="X26" s="56">
        <v>1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127" customFormat="1" ht="16.5">
      <c r="A27" s="54" t="s">
        <v>281</v>
      </c>
      <c r="B27" s="55">
        <f t="shared" si="33"/>
        <v>3</v>
      </c>
      <c r="C27" s="56">
        <v>0</v>
      </c>
      <c r="D27" s="57" t="e">
        <f t="shared" si="34"/>
        <v>#DIV/0!</v>
      </c>
      <c r="E27" s="56">
        <f t="shared" si="35"/>
        <v>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>
        <v>3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s="127" customFormat="1" ht="16.5">
      <c r="A28" s="54" t="s">
        <v>93</v>
      </c>
      <c r="B28" s="55">
        <f t="shared" si="10"/>
        <v>0</v>
      </c>
      <c r="C28" s="56">
        <f>Tore!C28</f>
        <v>10</v>
      </c>
      <c r="D28" s="57">
        <f t="shared" si="8"/>
        <v>0</v>
      </c>
      <c r="E28" s="56">
        <f t="shared" si="11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127" customFormat="1" ht="16.5">
      <c r="A29" s="54" t="s">
        <v>282</v>
      </c>
      <c r="B29" s="55">
        <f t="shared" si="10"/>
        <v>3</v>
      </c>
      <c r="C29" s="56">
        <v>0</v>
      </c>
      <c r="D29" s="57" t="e">
        <f t="shared" si="8"/>
        <v>#DIV/0!</v>
      </c>
      <c r="E29" s="56">
        <f t="shared" si="11"/>
        <v>2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>
        <v>0</v>
      </c>
      <c r="W29" s="56"/>
      <c r="X29" s="56">
        <v>3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127" customFormat="1" ht="16.5">
      <c r="A30" s="54" t="s">
        <v>119</v>
      </c>
      <c r="B30" s="55">
        <f t="shared" si="10"/>
        <v>3</v>
      </c>
      <c r="C30" s="56">
        <f>Tore!C30</f>
        <v>15</v>
      </c>
      <c r="D30" s="57">
        <f t="shared" si="8"/>
        <v>0.2</v>
      </c>
      <c r="E30" s="56">
        <f t="shared" si="11"/>
        <v>2</v>
      </c>
      <c r="F30" s="56"/>
      <c r="G30" s="56"/>
      <c r="H30" s="56"/>
      <c r="I30" s="56"/>
      <c r="J30" s="56"/>
      <c r="K30" s="56"/>
      <c r="L30" s="56"/>
      <c r="M30" s="56">
        <v>0</v>
      </c>
      <c r="N30" s="56"/>
      <c r="O30" s="56"/>
      <c r="P30" s="56">
        <v>3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127" customFormat="1" ht="16.5">
      <c r="A31" s="54" t="s">
        <v>105</v>
      </c>
      <c r="B31" s="55">
        <f t="shared" si="10"/>
        <v>23</v>
      </c>
      <c r="C31" s="56">
        <f>Tore!C31</f>
        <v>31</v>
      </c>
      <c r="D31" s="57">
        <f t="shared" si="8"/>
        <v>0.74193548387096775</v>
      </c>
      <c r="E31" s="56">
        <f t="shared" si="11"/>
        <v>8</v>
      </c>
      <c r="F31" s="56"/>
      <c r="G31" s="56"/>
      <c r="H31" s="56"/>
      <c r="I31" s="56"/>
      <c r="J31" s="56">
        <v>4</v>
      </c>
      <c r="K31" s="56"/>
      <c r="L31" s="56"/>
      <c r="M31" s="56"/>
      <c r="N31" s="56"/>
      <c r="O31" s="56">
        <v>2</v>
      </c>
      <c r="P31" s="56">
        <v>6</v>
      </c>
      <c r="Q31" s="56">
        <v>3</v>
      </c>
      <c r="R31" s="56">
        <v>2</v>
      </c>
      <c r="S31" s="56">
        <v>4</v>
      </c>
      <c r="T31" s="56">
        <v>1</v>
      </c>
      <c r="U31" s="56">
        <v>1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127" customFormat="1" ht="16.5">
      <c r="A32" s="54" t="s">
        <v>111</v>
      </c>
      <c r="B32" s="55">
        <f t="shared" si="10"/>
        <v>4</v>
      </c>
      <c r="C32" s="56">
        <f>Tore!C32</f>
        <v>4</v>
      </c>
      <c r="D32" s="57">
        <f t="shared" si="8"/>
        <v>1</v>
      </c>
      <c r="E32" s="56">
        <f t="shared" si="11"/>
        <v>1</v>
      </c>
      <c r="F32" s="56"/>
      <c r="G32" s="56"/>
      <c r="H32" s="56"/>
      <c r="I32" s="56"/>
      <c r="J32" s="56">
        <v>4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s="127" customFormat="1" ht="16.5">
      <c r="A33" s="54" t="s">
        <v>88</v>
      </c>
      <c r="B33" s="55">
        <f t="shared" si="10"/>
        <v>5</v>
      </c>
      <c r="C33" s="56">
        <f>Tore!C33</f>
        <v>17</v>
      </c>
      <c r="D33" s="57">
        <f t="shared" si="8"/>
        <v>0.29411764705882354</v>
      </c>
      <c r="E33" s="56">
        <f t="shared" si="11"/>
        <v>4</v>
      </c>
      <c r="F33" s="56"/>
      <c r="G33" s="56"/>
      <c r="H33" s="56"/>
      <c r="I33" s="56"/>
      <c r="J33" s="56">
        <v>1</v>
      </c>
      <c r="K33" s="56"/>
      <c r="L33" s="56"/>
      <c r="M33" s="56">
        <v>1</v>
      </c>
      <c r="N33" s="56"/>
      <c r="O33" s="56"/>
      <c r="P33" s="56">
        <v>3</v>
      </c>
      <c r="Q33" s="56"/>
      <c r="R33" s="56"/>
      <c r="S33" s="56"/>
      <c r="T33" s="56"/>
      <c r="U33" s="56"/>
      <c r="V33" s="56"/>
      <c r="W33" s="56"/>
      <c r="X33" s="56">
        <v>0</v>
      </c>
      <c r="Y33" s="56"/>
      <c r="Z33" s="56"/>
      <c r="AA33" s="56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s="129" customFormat="1" ht="17.25" thickBot="1">
      <c r="A34" s="54" t="s">
        <v>116</v>
      </c>
      <c r="B34" s="55">
        <f t="shared" si="10"/>
        <v>0</v>
      </c>
      <c r="C34" s="56">
        <f>Tore!C34</f>
        <v>14</v>
      </c>
      <c r="D34" s="57">
        <f t="shared" si="8"/>
        <v>0</v>
      </c>
      <c r="E34" s="56">
        <f t="shared" si="11"/>
        <v>1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>
        <v>0</v>
      </c>
      <c r="S34" s="56"/>
      <c r="T34" s="56"/>
      <c r="U34" s="56"/>
      <c r="V34" s="56"/>
      <c r="W34" s="56"/>
      <c r="X34" s="56"/>
      <c r="Y34" s="56"/>
      <c r="Z34" s="56"/>
      <c r="AA34" s="56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</row>
    <row r="35" spans="1:43" s="137" customFormat="1" ht="18" thickTop="1" thickBot="1">
      <c r="A35" s="54" t="s">
        <v>195</v>
      </c>
      <c r="B35" s="55">
        <f t="shared" ref="B35" si="36">SUM(G35:AA35)</f>
        <v>0</v>
      </c>
      <c r="C35" s="56">
        <f>Tore!C35</f>
        <v>2</v>
      </c>
      <c r="D35" s="57">
        <f t="shared" ref="D35" si="37">B35/C35</f>
        <v>0</v>
      </c>
      <c r="E35" s="56">
        <f t="shared" ref="E35" si="38">COUNT(G35:AA35)</f>
        <v>1</v>
      </c>
      <c r="F35" s="56"/>
      <c r="G35" s="56"/>
      <c r="H35" s="56"/>
      <c r="I35" s="56"/>
      <c r="J35" s="56"/>
      <c r="K35" s="56"/>
      <c r="L35" s="56"/>
      <c r="M35" s="56"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s="130" customFormat="1" ht="17.25" thickTop="1">
      <c r="A36" s="54" t="s">
        <v>71</v>
      </c>
      <c r="B36" s="55">
        <f t="shared" si="10"/>
        <v>42</v>
      </c>
      <c r="C36" s="56">
        <f>Tore!C36</f>
        <v>44</v>
      </c>
      <c r="D36" s="57">
        <f t="shared" si="8"/>
        <v>0.95454545454545459</v>
      </c>
      <c r="E36" s="56">
        <f t="shared" si="11"/>
        <v>11</v>
      </c>
      <c r="F36" s="56"/>
      <c r="G36" s="56"/>
      <c r="H36" s="56"/>
      <c r="I36" s="56"/>
      <c r="J36" s="56">
        <v>2</v>
      </c>
      <c r="K36" s="56"/>
      <c r="L36" s="56"/>
      <c r="M36" s="56">
        <v>9</v>
      </c>
      <c r="N36" s="56"/>
      <c r="O36" s="56">
        <v>2</v>
      </c>
      <c r="P36" s="56">
        <v>7</v>
      </c>
      <c r="Q36" s="56">
        <v>2</v>
      </c>
      <c r="R36" s="56">
        <v>0</v>
      </c>
      <c r="S36" s="56">
        <v>3</v>
      </c>
      <c r="T36" s="56">
        <v>3</v>
      </c>
      <c r="U36" s="56">
        <v>3</v>
      </c>
      <c r="V36" s="56">
        <v>6</v>
      </c>
      <c r="W36" s="56"/>
      <c r="X36" s="56">
        <v>5</v>
      </c>
      <c r="Y36" s="56"/>
      <c r="Z36" s="56"/>
      <c r="AA36" s="56"/>
    </row>
    <row r="37" spans="1:43" s="127" customFormat="1" ht="16.5">
      <c r="A37" s="58" t="s">
        <v>70</v>
      </c>
      <c r="B37" s="55">
        <f t="shared" si="10"/>
        <v>9</v>
      </c>
      <c r="C37" s="56">
        <f>Tore!C37</f>
        <v>28</v>
      </c>
      <c r="D37" s="57">
        <f t="shared" si="8"/>
        <v>0.32142857142857145</v>
      </c>
      <c r="E37" s="56">
        <f t="shared" si="11"/>
        <v>9</v>
      </c>
      <c r="F37" s="56"/>
      <c r="G37" s="56"/>
      <c r="H37" s="60"/>
      <c r="I37" s="60"/>
      <c r="J37" s="60">
        <v>0</v>
      </c>
      <c r="K37" s="60"/>
      <c r="L37" s="60"/>
      <c r="M37" s="60">
        <v>3</v>
      </c>
      <c r="N37" s="60"/>
      <c r="O37" s="60">
        <v>1</v>
      </c>
      <c r="P37" s="60"/>
      <c r="Q37" s="60">
        <v>1</v>
      </c>
      <c r="R37" s="60">
        <v>0</v>
      </c>
      <c r="S37" s="60">
        <v>1</v>
      </c>
      <c r="T37" s="60">
        <v>1</v>
      </c>
      <c r="U37" s="60">
        <v>1</v>
      </c>
      <c r="V37" s="60">
        <v>1</v>
      </c>
      <c r="W37" s="60"/>
      <c r="X37" s="60"/>
      <c r="Y37" s="60"/>
      <c r="Z37" s="60"/>
      <c r="AA37" s="60"/>
    </row>
    <row r="38" spans="1:43" s="127" customFormat="1" ht="16.5">
      <c r="A38" s="58" t="s">
        <v>169</v>
      </c>
      <c r="B38" s="55">
        <f t="shared" ref="B38" si="39">SUM(G38:AA38)</f>
        <v>3</v>
      </c>
      <c r="C38" s="56">
        <f>Tore!C38</f>
        <v>4</v>
      </c>
      <c r="D38" s="57">
        <f t="shared" ref="D38" si="40">B38/C38</f>
        <v>0.75</v>
      </c>
      <c r="E38" s="56">
        <f t="shared" ref="E38" si="41">COUNT(G38:AA38)</f>
        <v>2</v>
      </c>
      <c r="F38" s="60"/>
      <c r="G38" s="60"/>
      <c r="H38" s="60"/>
      <c r="I38" s="60"/>
      <c r="J38" s="60">
        <v>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>
        <v>3</v>
      </c>
      <c r="W38" s="60"/>
      <c r="X38" s="60"/>
      <c r="Y38" s="60"/>
      <c r="Z38" s="60"/>
      <c r="AA38" s="60"/>
    </row>
    <row r="39" spans="1:43" s="127" customFormat="1" ht="16.5">
      <c r="A39" s="58" t="s">
        <v>222</v>
      </c>
      <c r="B39" s="55">
        <f t="shared" ref="B39" si="42">SUM(G39:AA39)</f>
        <v>6</v>
      </c>
      <c r="C39" s="56">
        <f>Tore!C39</f>
        <v>4</v>
      </c>
      <c r="D39" s="57">
        <f t="shared" ref="D39" si="43">B39/C39</f>
        <v>1.5</v>
      </c>
      <c r="E39" s="56">
        <f t="shared" ref="E39" si="44">COUNT(G39:AA39)</f>
        <v>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>
        <v>6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43" s="127" customFormat="1" ht="16.5">
      <c r="A40" s="58" t="s">
        <v>257</v>
      </c>
      <c r="B40" s="55">
        <f t="shared" ref="B40" si="45">SUM(G40:AA40)</f>
        <v>3</v>
      </c>
      <c r="C40" s="56">
        <f>Tore!C40</f>
        <v>6</v>
      </c>
      <c r="D40" s="57">
        <f t="shared" ref="D40" si="46">B40/C40</f>
        <v>0.5</v>
      </c>
      <c r="E40" s="56">
        <f t="shared" ref="E40" si="47">COUNT(G40:AA40)</f>
        <v>2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3</v>
      </c>
      <c r="T40" s="60">
        <v>0</v>
      </c>
      <c r="U40" s="60"/>
      <c r="V40" s="60"/>
      <c r="W40" s="60"/>
      <c r="X40" s="60"/>
      <c r="Y40" s="60"/>
      <c r="Z40" s="60"/>
      <c r="AA40" s="60"/>
    </row>
    <row r="41" spans="1:43" s="127" customFormat="1" ht="16.5">
      <c r="A41" s="58" t="s">
        <v>274</v>
      </c>
      <c r="B41" s="55">
        <f t="shared" ref="B41" si="48">SUM(G41:AA41)</f>
        <v>3</v>
      </c>
      <c r="C41" s="56">
        <f>Tore!C41</f>
        <v>5</v>
      </c>
      <c r="D41" s="57">
        <f t="shared" ref="D41" si="49">B41/C41</f>
        <v>0.6</v>
      </c>
      <c r="E41" s="56">
        <f t="shared" ref="E41" si="50">COUNT(G41:AA41)</f>
        <v>1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3</v>
      </c>
      <c r="U41" s="60"/>
      <c r="V41" s="60"/>
      <c r="W41" s="60"/>
      <c r="X41" s="60"/>
      <c r="Y41" s="60"/>
      <c r="Z41" s="60"/>
      <c r="AA41" s="60"/>
    </row>
    <row r="42" spans="1:43" s="127" customFormat="1" ht="16.5">
      <c r="A42" s="58" t="s">
        <v>92</v>
      </c>
      <c r="B42" s="55">
        <f t="shared" si="10"/>
        <v>9</v>
      </c>
      <c r="C42" s="56">
        <f>Tore!C42</f>
        <v>23</v>
      </c>
      <c r="D42" s="57">
        <f t="shared" si="8"/>
        <v>0.39130434782608697</v>
      </c>
      <c r="E42" s="56">
        <f t="shared" si="11"/>
        <v>4</v>
      </c>
      <c r="F42" s="60"/>
      <c r="G42" s="60"/>
      <c r="H42" s="60"/>
      <c r="I42" s="60"/>
      <c r="J42" s="60">
        <v>1</v>
      </c>
      <c r="K42" s="60"/>
      <c r="L42" s="60"/>
      <c r="M42" s="60">
        <v>4</v>
      </c>
      <c r="N42" s="60"/>
      <c r="O42" s="60">
        <v>4</v>
      </c>
      <c r="P42" s="60"/>
      <c r="Q42" s="60"/>
      <c r="R42" s="60"/>
      <c r="S42" s="60">
        <v>0</v>
      </c>
      <c r="T42" s="60"/>
      <c r="U42" s="60"/>
      <c r="V42" s="60"/>
      <c r="W42" s="60"/>
      <c r="X42" s="60"/>
      <c r="Y42" s="60"/>
      <c r="Z42" s="60"/>
      <c r="AA42" s="60"/>
    </row>
    <row r="43" spans="1:43" s="127" customFormat="1" ht="17.25" thickBot="1">
      <c r="A43" s="58" t="s">
        <v>166</v>
      </c>
      <c r="B43" s="55">
        <f t="shared" ref="B43" si="51">SUM(G43:AA43)</f>
        <v>0</v>
      </c>
      <c r="C43" s="56">
        <f>Tore!C43</f>
        <v>3</v>
      </c>
      <c r="D43" s="57">
        <f t="shared" ref="D43" si="52">B43/C43</f>
        <v>0</v>
      </c>
      <c r="E43" s="56">
        <f t="shared" ref="E43" si="53">COUNT(G43:AA43)</f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43" s="131" customFormat="1" ht="18" thickTop="1" thickBot="1">
      <c r="A44" s="58" t="s">
        <v>115</v>
      </c>
      <c r="B44" s="59">
        <f t="shared" si="10"/>
        <v>8</v>
      </c>
      <c r="C44" s="60">
        <f>Tore!C44</f>
        <v>20</v>
      </c>
      <c r="D44" s="61">
        <f t="shared" si="8"/>
        <v>0.4</v>
      </c>
      <c r="E44" s="60">
        <f t="shared" si="11"/>
        <v>5</v>
      </c>
      <c r="F44" s="117"/>
      <c r="G44" s="117"/>
      <c r="H44" s="117"/>
      <c r="I44" s="117"/>
      <c r="J44" s="117"/>
      <c r="K44" s="117"/>
      <c r="L44" s="117"/>
      <c r="M44" s="117">
        <v>2</v>
      </c>
      <c r="N44" s="117"/>
      <c r="O44" s="117">
        <v>0</v>
      </c>
      <c r="P44" s="117"/>
      <c r="Q44" s="117">
        <v>0</v>
      </c>
      <c r="R44" s="117"/>
      <c r="S44" s="117"/>
      <c r="T44" s="117"/>
      <c r="U44" s="117">
        <v>1</v>
      </c>
      <c r="V44" s="117">
        <v>5</v>
      </c>
      <c r="W44" s="117"/>
      <c r="X44" s="117"/>
      <c r="Y44" s="117"/>
      <c r="Z44" s="117"/>
      <c r="AA44" s="117"/>
    </row>
    <row r="45" spans="1:43" ht="17.25" thickTop="1">
      <c r="A45" s="62" t="s">
        <v>67</v>
      </c>
      <c r="B45" s="108">
        <f t="shared" si="10"/>
        <v>35</v>
      </c>
      <c r="C45" s="63">
        <f>Tore!C45</f>
        <v>13</v>
      </c>
      <c r="D45" s="109">
        <f t="shared" si="8"/>
        <v>2.6923076923076925</v>
      </c>
      <c r="E45" s="63">
        <f t="shared" si="11"/>
        <v>3</v>
      </c>
      <c r="F45" s="67"/>
      <c r="G45" s="63"/>
      <c r="H45" s="63"/>
      <c r="I45" s="63"/>
      <c r="J45" s="63">
        <v>12</v>
      </c>
      <c r="K45" s="63"/>
      <c r="L45" s="63"/>
      <c r="M45" s="63"/>
      <c r="N45" s="63"/>
      <c r="O45" s="63">
        <v>12</v>
      </c>
      <c r="P45" s="63"/>
      <c r="Q45" s="63"/>
      <c r="R45" s="63"/>
      <c r="S45" s="63"/>
      <c r="T45" s="63"/>
      <c r="U45" s="63"/>
      <c r="V45" s="63">
        <v>11</v>
      </c>
      <c r="W45" s="63"/>
      <c r="X45" s="63"/>
      <c r="Y45" s="63"/>
      <c r="Z45" s="63"/>
      <c r="AA45" s="63"/>
    </row>
    <row r="46" spans="1:43" ht="16.5">
      <c r="A46" s="64" t="s">
        <v>67</v>
      </c>
      <c r="B46" s="55">
        <f t="shared" si="10"/>
        <v>102</v>
      </c>
      <c r="C46" s="56">
        <f>Tore!C46</f>
        <v>39</v>
      </c>
      <c r="D46" s="57">
        <f t="shared" si="8"/>
        <v>2.6153846153846154</v>
      </c>
      <c r="E46" s="56">
        <f t="shared" si="11"/>
        <v>7</v>
      </c>
      <c r="F46" s="60"/>
      <c r="G46" s="65"/>
      <c r="H46" s="65"/>
      <c r="I46" s="65"/>
      <c r="J46" s="65"/>
      <c r="K46" s="65"/>
      <c r="L46" s="65"/>
      <c r="M46" s="65">
        <v>15</v>
      </c>
      <c r="N46" s="65"/>
      <c r="O46" s="65"/>
      <c r="P46" s="65">
        <v>27</v>
      </c>
      <c r="Q46" s="65">
        <v>11</v>
      </c>
      <c r="R46" s="65">
        <v>4</v>
      </c>
      <c r="S46" s="65">
        <v>15</v>
      </c>
      <c r="T46" s="65">
        <v>15</v>
      </c>
      <c r="U46" s="65"/>
      <c r="V46" s="65"/>
      <c r="W46" s="65"/>
      <c r="X46" s="65">
        <v>15</v>
      </c>
      <c r="Y46" s="65"/>
      <c r="Z46" s="65"/>
      <c r="AA46" s="65"/>
    </row>
    <row r="47" spans="1:43" ht="17.25" thickBot="1">
      <c r="A47" s="54" t="s">
        <v>81</v>
      </c>
      <c r="B47" s="55">
        <f t="shared" si="10"/>
        <v>103</v>
      </c>
      <c r="C47" s="56">
        <f>Tore!C47</f>
        <v>46</v>
      </c>
      <c r="D47" s="57">
        <f t="shared" si="8"/>
        <v>2.2391304347826089</v>
      </c>
      <c r="E47" s="56">
        <f t="shared" si="11"/>
        <v>10</v>
      </c>
      <c r="F47" s="60"/>
      <c r="G47" s="65"/>
      <c r="H47" s="65"/>
      <c r="I47" s="65"/>
      <c r="J47" s="65">
        <v>9</v>
      </c>
      <c r="K47" s="65"/>
      <c r="L47" s="65"/>
      <c r="M47" s="65">
        <v>16</v>
      </c>
      <c r="N47" s="65"/>
      <c r="O47" s="65">
        <v>8</v>
      </c>
      <c r="P47" s="65">
        <v>21</v>
      </c>
      <c r="Q47" s="65">
        <v>18</v>
      </c>
      <c r="R47" s="65">
        <v>4</v>
      </c>
      <c r="S47" s="65">
        <v>4</v>
      </c>
      <c r="T47" s="65">
        <v>7</v>
      </c>
      <c r="U47" s="65"/>
      <c r="V47" s="65">
        <v>12</v>
      </c>
      <c r="W47" s="65"/>
      <c r="X47" s="65">
        <v>4</v>
      </c>
      <c r="Y47" s="65"/>
      <c r="Z47" s="65"/>
      <c r="AA47" s="65"/>
    </row>
    <row r="48" spans="1:43" ht="17.25" thickTop="1">
      <c r="A48" s="51"/>
      <c r="B48" s="134">
        <f t="shared" si="10"/>
        <v>217</v>
      </c>
      <c r="C48" s="134">
        <f>Tore!C48</f>
        <v>552</v>
      </c>
      <c r="D48" s="135">
        <f t="shared" si="8"/>
        <v>0.39311594202898553</v>
      </c>
      <c r="E48" s="134">
        <f t="shared" si="11"/>
        <v>20</v>
      </c>
      <c r="F48" s="134"/>
      <c r="G48" s="134">
        <f t="shared" ref="G48:R48" si="54">SUM(G11:G44)</f>
        <v>0</v>
      </c>
      <c r="H48" s="134">
        <f t="shared" si="54"/>
        <v>0</v>
      </c>
      <c r="I48" s="134">
        <f t="shared" si="54"/>
        <v>0</v>
      </c>
      <c r="J48" s="134">
        <f t="shared" si="54"/>
        <v>18</v>
      </c>
      <c r="K48" s="134">
        <f t="shared" si="54"/>
        <v>0</v>
      </c>
      <c r="L48" s="134">
        <f t="shared" si="54"/>
        <v>0</v>
      </c>
      <c r="M48" s="134">
        <f t="shared" si="54"/>
        <v>27</v>
      </c>
      <c r="N48" s="134">
        <f t="shared" si="54"/>
        <v>0</v>
      </c>
      <c r="O48" s="134">
        <f t="shared" si="54"/>
        <v>20</v>
      </c>
      <c r="P48" s="134">
        <f t="shared" si="54"/>
        <v>35</v>
      </c>
      <c r="Q48" s="134">
        <f t="shared" si="54"/>
        <v>20</v>
      </c>
      <c r="R48" s="134">
        <f t="shared" si="54"/>
        <v>8</v>
      </c>
      <c r="S48" s="134">
        <f>SUM(S11:S47)</f>
        <v>37</v>
      </c>
      <c r="T48" s="134">
        <f t="shared" ref="T48:AA48" si="55">SUM(T11:T44)</f>
        <v>16</v>
      </c>
      <c r="U48" s="134"/>
      <c r="V48" s="134">
        <f t="shared" si="55"/>
        <v>21</v>
      </c>
      <c r="W48" s="134">
        <f t="shared" si="55"/>
        <v>0</v>
      </c>
      <c r="X48" s="134">
        <f t="shared" si="55"/>
        <v>15</v>
      </c>
      <c r="Y48" s="134">
        <f t="shared" si="55"/>
        <v>0</v>
      </c>
      <c r="Z48" s="134">
        <f t="shared" si="55"/>
        <v>0</v>
      </c>
      <c r="AA48" s="134">
        <f t="shared" si="55"/>
        <v>0</v>
      </c>
    </row>
    <row r="50" spans="2:2">
      <c r="B50" s="132"/>
    </row>
    <row r="51" spans="2:2">
      <c r="B51" s="132"/>
    </row>
    <row r="52" spans="2:2">
      <c r="B52" s="132"/>
    </row>
  </sheetData>
  <conditionalFormatting sqref="AB2:AQ35 A2:A47 G2:AA47 A2:F3 B4:F47">
    <cfRule type="expression" dxfId="25" priority="5" stopIfTrue="1">
      <formula>MOD(ROW(),2)=0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A7" sqref="A7"/>
    </sheetView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Übersicht</vt:lpstr>
      <vt:lpstr>Spieltage</vt:lpstr>
      <vt:lpstr>Siege</vt:lpstr>
      <vt:lpstr>Scorer</vt:lpstr>
      <vt:lpstr>Tore</vt:lpstr>
      <vt:lpstr>Assists</vt:lpstr>
      <vt:lpstr>Scorer (Diagramm)</vt:lpstr>
      <vt:lpstr>Torverteilung (Diagramm)</vt:lpstr>
      <vt:lpstr>Assists (Diagramm)</vt:lpstr>
      <vt:lpstr>Sonstiges</vt:lpstr>
      <vt:lpstr>Stürze (Diagramm)</vt:lpstr>
      <vt:lpstr>Rekorde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Soeren Ohl</dc:creator>
  <cp:lastModifiedBy>sohl</cp:lastModifiedBy>
  <cp:lastPrinted>2008-08-27T10:25:20Z</cp:lastPrinted>
  <dcterms:created xsi:type="dcterms:W3CDTF">2003-07-14T10:48:16Z</dcterms:created>
  <dcterms:modified xsi:type="dcterms:W3CDTF">2015-11-13T10:13:01Z</dcterms:modified>
</cp:coreProperties>
</file>