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" yWindow="0" windowWidth="17055" windowHeight="11640" activeTab="1"/>
  </bookViews>
  <sheets>
    <sheet name="Übersicht" sheetId="1" r:id="rId1"/>
    <sheet name="Spieltage" sheetId="11" r:id="rId2"/>
    <sheet name="Siege" sheetId="6" r:id="rId3"/>
    <sheet name="Scorer" sheetId="14" r:id="rId4"/>
    <sheet name="Tore" sheetId="3" r:id="rId5"/>
    <sheet name="Assists" sheetId="12" r:id="rId6"/>
    <sheet name="Scorerpunkteverteilung (Diagr)" sheetId="16" r:id="rId7"/>
    <sheet name="Torverteilung (Diagr)" sheetId="4" r:id="rId8"/>
    <sheet name="Assistsverteilung (Diagr)" sheetId="15" r:id="rId9"/>
    <sheet name="Sonstiges" sheetId="7" r:id="rId10"/>
    <sheet name="Stürze (Diagramm)" sheetId="8" r:id="rId11"/>
    <sheet name="Rekorde" sheetId="9" r:id="rId12"/>
  </sheets>
  <calcPr calcId="125725" concurrentCalc="0"/>
</workbook>
</file>

<file path=xl/calcChain.xml><?xml version="1.0" encoding="utf-8"?>
<calcChain xmlns="http://schemas.openxmlformats.org/spreadsheetml/2006/main">
  <c r="B16" i="7"/>
  <c r="D16"/>
  <c r="B15"/>
  <c r="D15"/>
  <c r="K16" i="6"/>
  <c r="J16"/>
  <c r="B16"/>
  <c r="G16"/>
  <c r="I16"/>
  <c r="H16"/>
  <c r="F16"/>
  <c r="D16"/>
  <c r="K15"/>
  <c r="J15"/>
  <c r="B15"/>
  <c r="G15"/>
  <c r="I15"/>
  <c r="H15"/>
  <c r="F15"/>
  <c r="D15"/>
  <c r="S23" i="14"/>
  <c r="S22"/>
  <c r="S21"/>
  <c r="S19"/>
  <c r="S17"/>
  <c r="S16"/>
  <c r="S15"/>
  <c r="S14"/>
  <c r="S13"/>
  <c r="S12"/>
  <c r="S10"/>
  <c r="S9"/>
  <c r="S8"/>
  <c r="S7"/>
  <c r="S4"/>
  <c r="S2"/>
  <c r="E16"/>
  <c r="B16"/>
  <c r="C16"/>
  <c r="D16"/>
  <c r="E15"/>
  <c r="B15"/>
  <c r="C15"/>
  <c r="D15"/>
  <c r="S24" i="12"/>
  <c r="E16"/>
  <c r="B16"/>
  <c r="C16"/>
  <c r="D16"/>
  <c r="E15"/>
  <c r="B15"/>
  <c r="C15"/>
  <c r="D15"/>
  <c r="E16" i="3"/>
  <c r="B16"/>
  <c r="D16"/>
  <c r="E15"/>
  <c r="B15"/>
  <c r="D15"/>
  <c r="F24" i="7"/>
  <c r="E24"/>
  <c r="C24"/>
  <c r="B11"/>
  <c r="D11"/>
  <c r="M24" i="6"/>
  <c r="L24"/>
  <c r="J4"/>
  <c r="J6"/>
  <c r="J7"/>
  <c r="J10"/>
  <c r="J11"/>
  <c r="J13"/>
  <c r="J14"/>
  <c r="J18"/>
  <c r="J19"/>
  <c r="J2"/>
  <c r="J8"/>
  <c r="J9"/>
  <c r="J12"/>
  <c r="J17"/>
  <c r="J24"/>
  <c r="B4"/>
  <c r="G4"/>
  <c r="I4"/>
  <c r="B6"/>
  <c r="G6"/>
  <c r="I6"/>
  <c r="B7"/>
  <c r="G7"/>
  <c r="I7"/>
  <c r="B10"/>
  <c r="G10"/>
  <c r="I10"/>
  <c r="B11"/>
  <c r="G11"/>
  <c r="I11"/>
  <c r="B13"/>
  <c r="G13"/>
  <c r="I13"/>
  <c r="B14"/>
  <c r="G14"/>
  <c r="I14"/>
  <c r="B18"/>
  <c r="G18"/>
  <c r="I18"/>
  <c r="B19"/>
  <c r="G19"/>
  <c r="I19"/>
  <c r="B2"/>
  <c r="G2"/>
  <c r="I2"/>
  <c r="B3"/>
  <c r="G3"/>
  <c r="I3"/>
  <c r="B5"/>
  <c r="G5"/>
  <c r="I5"/>
  <c r="B8"/>
  <c r="G8"/>
  <c r="I8"/>
  <c r="B9"/>
  <c r="G9"/>
  <c r="I9"/>
  <c r="B12"/>
  <c r="G12"/>
  <c r="I12"/>
  <c r="B17"/>
  <c r="G17"/>
  <c r="I17"/>
  <c r="I24"/>
  <c r="H4"/>
  <c r="H6"/>
  <c r="H7"/>
  <c r="H10"/>
  <c r="H11"/>
  <c r="H13"/>
  <c r="H14"/>
  <c r="H18"/>
  <c r="H19"/>
  <c r="H2"/>
  <c r="H3"/>
  <c r="H5"/>
  <c r="H8"/>
  <c r="H9"/>
  <c r="H12"/>
  <c r="H17"/>
  <c r="H24"/>
  <c r="G24"/>
  <c r="F2"/>
  <c r="F3"/>
  <c r="F4"/>
  <c r="F5"/>
  <c r="F6"/>
  <c r="F7"/>
  <c r="F8"/>
  <c r="F9"/>
  <c r="F10"/>
  <c r="F11"/>
  <c r="F12"/>
  <c r="F13"/>
  <c r="F14"/>
  <c r="F17"/>
  <c r="F18"/>
  <c r="F19"/>
  <c r="F24"/>
  <c r="E24"/>
  <c r="D4"/>
  <c r="D6"/>
  <c r="D7"/>
  <c r="D10"/>
  <c r="D11"/>
  <c r="D13"/>
  <c r="D14"/>
  <c r="D18"/>
  <c r="D19"/>
  <c r="D2"/>
  <c r="D3"/>
  <c r="D5"/>
  <c r="D8"/>
  <c r="D9"/>
  <c r="D12"/>
  <c r="D17"/>
  <c r="D24"/>
  <c r="C24"/>
  <c r="B24"/>
  <c r="K11"/>
  <c r="Z24" i="14"/>
  <c r="Y24"/>
  <c r="X24"/>
  <c r="W24"/>
  <c r="V24"/>
  <c r="U24"/>
  <c r="T24"/>
  <c r="S24"/>
  <c r="R2"/>
  <c r="R3"/>
  <c r="R4"/>
  <c r="R7"/>
  <c r="R8"/>
  <c r="R10"/>
  <c r="R13"/>
  <c r="R14"/>
  <c r="R17"/>
  <c r="R18"/>
  <c r="R24"/>
  <c r="Q4"/>
  <c r="Q6"/>
  <c r="Q7"/>
  <c r="Q10"/>
  <c r="Q11"/>
  <c r="Q13"/>
  <c r="Q14"/>
  <c r="Q18"/>
  <c r="Q19"/>
  <c r="Q24"/>
  <c r="P2"/>
  <c r="P6"/>
  <c r="P9"/>
  <c r="P12"/>
  <c r="P13"/>
  <c r="P14"/>
  <c r="P17"/>
  <c r="P18"/>
  <c r="P19"/>
  <c r="P24"/>
  <c r="O4"/>
  <c r="O6"/>
  <c r="O7"/>
  <c r="O9"/>
  <c r="O12"/>
  <c r="O13"/>
  <c r="O14"/>
  <c r="O17"/>
  <c r="O18"/>
  <c r="O19"/>
  <c r="O24"/>
  <c r="N7"/>
  <c r="N10"/>
  <c r="N12"/>
  <c r="N17"/>
  <c r="N18"/>
  <c r="N19"/>
  <c r="N24"/>
  <c r="M3"/>
  <c r="M4"/>
  <c r="M5"/>
  <c r="M6"/>
  <c r="M8"/>
  <c r="M10"/>
  <c r="M14"/>
  <c r="M17"/>
  <c r="M20"/>
  <c r="M24"/>
  <c r="L3"/>
  <c r="L4"/>
  <c r="L5"/>
  <c r="L8"/>
  <c r="L10"/>
  <c r="L12"/>
  <c r="L13"/>
  <c r="L17"/>
  <c r="L18"/>
  <c r="L24"/>
  <c r="K4"/>
  <c r="K5"/>
  <c r="K8"/>
  <c r="K12"/>
  <c r="K14"/>
  <c r="K18"/>
  <c r="K19"/>
  <c r="K24"/>
  <c r="J4"/>
  <c r="J6"/>
  <c r="J8"/>
  <c r="J13"/>
  <c r="J14"/>
  <c r="J17"/>
  <c r="J18"/>
  <c r="J19"/>
  <c r="J24"/>
  <c r="I3"/>
  <c r="I8"/>
  <c r="I10"/>
  <c r="I12"/>
  <c r="I13"/>
  <c r="I14"/>
  <c r="I17"/>
  <c r="I18"/>
  <c r="I24"/>
  <c r="H3"/>
  <c r="H8"/>
  <c r="H14"/>
  <c r="H17"/>
  <c r="H18"/>
  <c r="H19"/>
  <c r="H24"/>
  <c r="G3"/>
  <c r="G6"/>
  <c r="G7"/>
  <c r="G10"/>
  <c r="G12"/>
  <c r="G13"/>
  <c r="G14"/>
  <c r="G17"/>
  <c r="G19"/>
  <c r="G24"/>
  <c r="E2"/>
  <c r="E3"/>
  <c r="E4"/>
  <c r="E5"/>
  <c r="E6"/>
  <c r="E7"/>
  <c r="E8"/>
  <c r="E9"/>
  <c r="E10"/>
  <c r="E11"/>
  <c r="E12"/>
  <c r="E13"/>
  <c r="E14"/>
  <c r="E17"/>
  <c r="E18"/>
  <c r="E19"/>
  <c r="E20"/>
  <c r="E24"/>
  <c r="C2"/>
  <c r="C3"/>
  <c r="C4"/>
  <c r="C5"/>
  <c r="C6"/>
  <c r="C7"/>
  <c r="C8"/>
  <c r="C9"/>
  <c r="C10"/>
  <c r="C11"/>
  <c r="C12"/>
  <c r="C13"/>
  <c r="C14"/>
  <c r="C17"/>
  <c r="C18"/>
  <c r="C19"/>
  <c r="C20"/>
  <c r="C24"/>
  <c r="B2"/>
  <c r="B3"/>
  <c r="B4"/>
  <c r="B5"/>
  <c r="B6"/>
  <c r="B7"/>
  <c r="B8"/>
  <c r="B9"/>
  <c r="B10"/>
  <c r="B11"/>
  <c r="B12"/>
  <c r="B13"/>
  <c r="B14"/>
  <c r="B17"/>
  <c r="B18"/>
  <c r="B19"/>
  <c r="B20"/>
  <c r="B24"/>
  <c r="Q22"/>
  <c r="Q21"/>
  <c r="D11"/>
  <c r="G24" i="12"/>
  <c r="AA24"/>
  <c r="Z24"/>
  <c r="Y24"/>
  <c r="X24"/>
  <c r="W24"/>
  <c r="V24"/>
  <c r="U24"/>
  <c r="T24"/>
  <c r="R24"/>
  <c r="Q24"/>
  <c r="P24"/>
  <c r="O24"/>
  <c r="N24"/>
  <c r="M24"/>
  <c r="L24"/>
  <c r="K24"/>
  <c r="J24"/>
  <c r="I24"/>
  <c r="H24"/>
  <c r="E2"/>
  <c r="E4"/>
  <c r="E7"/>
  <c r="E8"/>
  <c r="E9"/>
  <c r="E10"/>
  <c r="E12"/>
  <c r="E13"/>
  <c r="E14"/>
  <c r="E17"/>
  <c r="E19"/>
  <c r="E24"/>
  <c r="C2"/>
  <c r="C3"/>
  <c r="C4"/>
  <c r="C5"/>
  <c r="C6"/>
  <c r="C7"/>
  <c r="C8"/>
  <c r="C9"/>
  <c r="C10"/>
  <c r="C11"/>
  <c r="C12"/>
  <c r="C13"/>
  <c r="C14"/>
  <c r="C17"/>
  <c r="C18"/>
  <c r="C19"/>
  <c r="C20"/>
  <c r="C24"/>
  <c r="B2"/>
  <c r="B4"/>
  <c r="B7"/>
  <c r="B8"/>
  <c r="B9"/>
  <c r="B10"/>
  <c r="B12"/>
  <c r="B13"/>
  <c r="B14"/>
  <c r="B17"/>
  <c r="B19"/>
  <c r="B24"/>
  <c r="E11"/>
  <c r="B11"/>
  <c r="D11"/>
  <c r="AQ24" i="3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G24"/>
  <c r="E2"/>
  <c r="E4"/>
  <c r="E7"/>
  <c r="E8"/>
  <c r="E9"/>
  <c r="E10"/>
  <c r="E12"/>
  <c r="E13"/>
  <c r="E14"/>
  <c r="E17"/>
  <c r="E19"/>
  <c r="E24"/>
  <c r="C24"/>
  <c r="B2"/>
  <c r="B4"/>
  <c r="B7"/>
  <c r="B8"/>
  <c r="B9"/>
  <c r="B10"/>
  <c r="B12"/>
  <c r="B13"/>
  <c r="B14"/>
  <c r="B17"/>
  <c r="B19"/>
  <c r="B24"/>
  <c r="E11"/>
  <c r="B11"/>
  <c r="D11"/>
  <c r="R23" i="14"/>
  <c r="R22"/>
  <c r="R21"/>
  <c r="H1" i="12"/>
  <c r="I1"/>
  <c r="J1"/>
  <c r="K1"/>
  <c r="L1"/>
  <c r="M1"/>
  <c r="N1"/>
  <c r="O1"/>
  <c r="P1"/>
  <c r="Q1"/>
  <c r="R1"/>
  <c r="S1"/>
  <c r="T1"/>
  <c r="U1"/>
  <c r="V1"/>
  <c r="W1"/>
  <c r="X1"/>
  <c r="Y1"/>
  <c r="Z1"/>
  <c r="AA1"/>
  <c r="R1" i="3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B2" i="7"/>
  <c r="D2"/>
  <c r="K2" i="6"/>
  <c r="P23" i="14"/>
  <c r="P22"/>
  <c r="P21"/>
  <c r="D2"/>
  <c r="D2" i="12"/>
  <c r="D2" i="3"/>
  <c r="B9" i="7"/>
  <c r="D9"/>
  <c r="K9" i="6"/>
  <c r="O21" i="14"/>
  <c r="O23"/>
  <c r="O22"/>
  <c r="E6" i="12"/>
  <c r="E18"/>
  <c r="E3"/>
  <c r="E5"/>
  <c r="E20"/>
  <c r="B6"/>
  <c r="B18"/>
  <c r="B3"/>
  <c r="B5"/>
  <c r="B20"/>
  <c r="D9" i="14"/>
  <c r="D9" i="12"/>
  <c r="E6" i="3"/>
  <c r="E18"/>
  <c r="E3"/>
  <c r="E5"/>
  <c r="E20"/>
  <c r="B6"/>
  <c r="B18"/>
  <c r="B3"/>
  <c r="D9"/>
  <c r="N23" i="14"/>
  <c r="N22"/>
  <c r="B20" i="7"/>
  <c r="D20"/>
  <c r="K20" i="6"/>
  <c r="J20"/>
  <c r="B20"/>
  <c r="G20"/>
  <c r="I20"/>
  <c r="H20"/>
  <c r="F20"/>
  <c r="D20"/>
  <c r="M23" i="14"/>
  <c r="M22"/>
  <c r="D20"/>
  <c r="D20" i="12"/>
  <c r="B20" i="3"/>
  <c r="D20"/>
  <c r="L23" i="14"/>
  <c r="L22"/>
  <c r="B5" i="7"/>
  <c r="D5"/>
  <c r="K5" i="6"/>
  <c r="J5"/>
  <c r="K23" i="14"/>
  <c r="K22"/>
  <c r="D5"/>
  <c r="D5" i="12"/>
  <c r="B5" i="3"/>
  <c r="D5"/>
  <c r="B4" i="7"/>
  <c r="D4"/>
  <c r="K4" i="6"/>
  <c r="J23" i="14"/>
  <c r="J22"/>
  <c r="D4"/>
  <c r="D4" i="12"/>
  <c r="D4" i="3"/>
  <c r="B12" i="7"/>
  <c r="D12"/>
  <c r="K12" i="6"/>
  <c r="I23" i="14"/>
  <c r="I22"/>
  <c r="D12"/>
  <c r="D12" i="12"/>
  <c r="D12" i="3"/>
  <c r="K18" i="6"/>
  <c r="K8"/>
  <c r="B18" i="7"/>
  <c r="D18"/>
  <c r="B8"/>
  <c r="D8"/>
  <c r="H23" i="14"/>
  <c r="H21"/>
  <c r="C23"/>
  <c r="C22"/>
  <c r="C21"/>
  <c r="D18"/>
  <c r="D8"/>
  <c r="D24" i="12"/>
  <c r="C23"/>
  <c r="C22"/>
  <c r="C21"/>
  <c r="D18"/>
  <c r="D8"/>
  <c r="D18" i="3"/>
  <c r="D8"/>
  <c r="K6" i="6"/>
  <c r="K10"/>
  <c r="B6" i="7"/>
  <c r="D6"/>
  <c r="G23" i="14"/>
  <c r="G22"/>
  <c r="G21"/>
  <c r="D19"/>
  <c r="D17"/>
  <c r="D14"/>
  <c r="D13"/>
  <c r="D10"/>
  <c r="D7"/>
  <c r="D6"/>
  <c r="D3"/>
  <c r="E23" i="12"/>
  <c r="E22"/>
  <c r="E21"/>
  <c r="B23"/>
  <c r="B22"/>
  <c r="B21"/>
  <c r="D19"/>
  <c r="D17"/>
  <c r="D14"/>
  <c r="D13"/>
  <c r="D10"/>
  <c r="D7"/>
  <c r="D6"/>
  <c r="D3"/>
  <c r="D6" i="3"/>
  <c r="D24" i="14"/>
  <c r="E23"/>
  <c r="B23"/>
  <c r="D23"/>
  <c r="E22"/>
  <c r="B22"/>
  <c r="D22"/>
  <c r="E21"/>
  <c r="B21"/>
  <c r="D21"/>
  <c r="H1"/>
  <c r="I1"/>
  <c r="J1"/>
  <c r="K1"/>
  <c r="L1"/>
  <c r="M1"/>
  <c r="N1"/>
  <c r="O1"/>
  <c r="P1"/>
  <c r="Q1"/>
  <c r="R1"/>
  <c r="S1"/>
  <c r="T1"/>
  <c r="U1"/>
  <c r="V1"/>
  <c r="W1"/>
  <c r="X1"/>
  <c r="Y1"/>
  <c r="Z1"/>
  <c r="J1" i="3"/>
  <c r="K1"/>
  <c r="L1"/>
  <c r="M1"/>
  <c r="N1"/>
  <c r="O1"/>
  <c r="P1"/>
  <c r="Q1"/>
  <c r="D3"/>
  <c r="D7"/>
  <c r="D10"/>
  <c r="D13"/>
  <c r="D14"/>
  <c r="D17"/>
  <c r="D19"/>
  <c r="B21"/>
  <c r="D21"/>
  <c r="E21"/>
  <c r="B22"/>
  <c r="D22"/>
  <c r="E22"/>
  <c r="B23"/>
  <c r="D23"/>
  <c r="E23"/>
  <c r="D24"/>
  <c r="D23" i="12"/>
  <c r="D22"/>
  <c r="D21"/>
  <c r="B3" i="7"/>
  <c r="D3"/>
  <c r="K3" i="6"/>
  <c r="J3"/>
  <c r="B19" i="7"/>
  <c r="D19"/>
  <c r="K19" i="6"/>
  <c r="B23" i="7"/>
  <c r="B22"/>
  <c r="B21"/>
  <c r="J23" i="6"/>
  <c r="J22"/>
  <c r="J21"/>
  <c r="B21"/>
  <c r="K7"/>
  <c r="K13"/>
  <c r="K14"/>
  <c r="K17"/>
  <c r="B22"/>
  <c r="B23"/>
  <c r="K24"/>
  <c r="B13" i="7"/>
  <c r="D13"/>
  <c r="K23" i="6"/>
  <c r="K22"/>
  <c r="K21"/>
  <c r="B7" i="7"/>
  <c r="D7"/>
  <c r="B14"/>
  <c r="D14"/>
  <c r="B10"/>
  <c r="D10"/>
  <c r="D23"/>
  <c r="D22"/>
  <c r="G23" i="6"/>
  <c r="I23"/>
  <c r="H23"/>
  <c r="F23"/>
  <c r="D23"/>
  <c r="G22"/>
  <c r="I22"/>
  <c r="H22"/>
  <c r="F22"/>
  <c r="D22"/>
  <c r="D21"/>
  <c r="F21"/>
  <c r="G21"/>
  <c r="H21"/>
  <c r="I21"/>
  <c r="B24" i="7"/>
  <c r="B17"/>
  <c r="D17"/>
  <c r="D21"/>
  <c r="D24"/>
</calcChain>
</file>

<file path=xl/sharedStrings.xml><?xml version="1.0" encoding="utf-8"?>
<sst xmlns="http://schemas.openxmlformats.org/spreadsheetml/2006/main" count="635" uniqueCount="290">
  <si>
    <t>Hallo liebe Sportsfreunde,</t>
  </si>
  <si>
    <t>Kurze Erklärung was wo zu finden ist:</t>
  </si>
  <si>
    <t>Spieltage:</t>
  </si>
  <si>
    <t>Tore:</t>
  </si>
  <si>
    <t>Wer hat wann wieviele Spiele und Tore gemacht.</t>
  </si>
  <si>
    <t>Anteile jedes Spielers an allen geschossenen Toren</t>
  </si>
  <si>
    <t>Siege:</t>
  </si>
  <si>
    <t>Wer hat wie oft gewonnen bzw. verloren.</t>
  </si>
  <si>
    <t>Grafische Umsetzung der Abschlagsquoten</t>
  </si>
  <si>
    <t>Rekorde:</t>
  </si>
  <si>
    <t>Hall Of Fame.</t>
  </si>
  <si>
    <t>Die Spieler sind alphabetisch geordnet, damit sich keiner benachteiligt fühlt.</t>
  </si>
  <si>
    <t>Untern könnt Ihr nun zwischen den Tabellen hin und her blättern.</t>
  </si>
  <si>
    <t>Viel Spaß.</t>
  </si>
  <si>
    <t>Spiel 1:</t>
  </si>
  <si>
    <t>Döner:</t>
  </si>
  <si>
    <t>Besonderheiten:</t>
  </si>
  <si>
    <t>Spiel 2:</t>
  </si>
  <si>
    <t>Eigentore:</t>
  </si>
  <si>
    <t>Tore</t>
  </si>
  <si>
    <t>Spiele</t>
  </si>
  <si>
    <t>Tore / Spiel</t>
  </si>
  <si>
    <t>Spieltage</t>
  </si>
  <si>
    <t>Eigentore</t>
  </si>
  <si>
    <t>ALLE</t>
  </si>
  <si>
    <t>Siege</t>
  </si>
  <si>
    <t>Niederlagen</t>
  </si>
  <si>
    <t>Siegfaktor*</t>
  </si>
  <si>
    <t>Dönerschüsse</t>
  </si>
  <si>
    <t>Kategorie</t>
  </si>
  <si>
    <t>Spieler</t>
  </si>
  <si>
    <t>Ergebnis</t>
  </si>
  <si>
    <t xml:space="preserve">Meiste Spiele: </t>
  </si>
  <si>
    <t xml:space="preserve">Meiste Spieltage: </t>
  </si>
  <si>
    <t>Meisten Tore:</t>
  </si>
  <si>
    <t>Meisten Tore / Spiel:</t>
  </si>
  <si>
    <t xml:space="preserve">Meiste Tor an einem Spieltag: </t>
  </si>
  <si>
    <t xml:space="preserve">Meiste Tore in einem Spiel: </t>
  </si>
  <si>
    <t>Das 800.Tor der Saison:</t>
  </si>
  <si>
    <t>Meiste Siege:</t>
  </si>
  <si>
    <t>Beste Siegesquote:</t>
  </si>
  <si>
    <t>Meiste Abschläge:</t>
  </si>
  <si>
    <t>Höchste Abschlagsquote:</t>
  </si>
  <si>
    <t>Geringste Abschlagsquote:</t>
  </si>
  <si>
    <t xml:space="preserve">Meiste Dönerschüsse </t>
  </si>
  <si>
    <t>Meisten Spiele zusammen</t>
  </si>
  <si>
    <t>Wenigsten Spiele (außer 0):</t>
  </si>
  <si>
    <t>MVP (most violent player / pete):</t>
  </si>
  <si>
    <t>Sauer der Saison:</t>
  </si>
  <si>
    <t>Schlechtesten Ausreden:</t>
  </si>
  <si>
    <t>Meisten Rollenwechsel an einem Spieltag:</t>
  </si>
  <si>
    <t>Meisten Eigentore:</t>
  </si>
  <si>
    <t>Sauer des Tages:</t>
  </si>
  <si>
    <t>HZ</t>
  </si>
  <si>
    <t>EE</t>
  </si>
  <si>
    <t>Stürze:</t>
  </si>
  <si>
    <t>Stürze</t>
  </si>
  <si>
    <t>Stürze / Spiel</t>
  </si>
  <si>
    <t>Zuschauer:</t>
  </si>
  <si>
    <r>
      <t xml:space="preserve">Gruß
Sören
</t>
    </r>
    <r>
      <rPr>
        <sz val="10"/>
        <color indexed="8"/>
        <rFont val="Arial"/>
      </rPr>
      <t>(Chef-Statistiker)</t>
    </r>
  </si>
  <si>
    <t>Sauer des Tages</t>
  </si>
  <si>
    <t>Leibchen</t>
  </si>
  <si>
    <t>Alle Abschläge, Dönerschüsse und Sauers des Tages.</t>
  </si>
  <si>
    <t>Steffen</t>
  </si>
  <si>
    <t>Sören</t>
  </si>
  <si>
    <t>01. Spieltag</t>
  </si>
  <si>
    <r>
      <t xml:space="preserve">Alle dynamischen Werte (die, die automatisch geändert werden) sind </t>
    </r>
    <r>
      <rPr>
        <sz val="10"/>
        <color indexed="10"/>
        <rFont val="Arial"/>
        <family val="2"/>
      </rPr>
      <t>rot</t>
    </r>
    <r>
      <rPr>
        <sz val="10"/>
        <color indexed="8"/>
        <rFont val="Arial"/>
      </rPr>
      <t>, die von Hand eingegebenen schwarz.</t>
    </r>
  </si>
  <si>
    <t>Prozent U</t>
  </si>
  <si>
    <t>Prozent S</t>
  </si>
  <si>
    <t>Prozent N</t>
  </si>
  <si>
    <r>
      <t xml:space="preserve">Alle Spieltage (welches Team mit Leibchen gespielt hat, sieht man an der Farbe </t>
    </r>
    <r>
      <rPr>
        <sz val="10"/>
        <color indexed="11"/>
        <rFont val="Arial"/>
        <family val="2"/>
      </rPr>
      <t>GRÜN</t>
    </r>
    <r>
      <rPr>
        <sz val="10"/>
        <color indexed="8"/>
        <rFont val="Arial"/>
        <family val="2"/>
      </rPr>
      <t xml:space="preserve"> / </t>
    </r>
    <r>
      <rPr>
        <sz val="10"/>
        <color indexed="53"/>
        <rFont val="Arial"/>
        <family val="2"/>
      </rPr>
      <t>ORANGE</t>
    </r>
    <r>
      <rPr>
        <sz val="10"/>
        <color indexed="8"/>
        <rFont val="Arial"/>
        <family val="2"/>
      </rPr>
      <t>)</t>
    </r>
  </si>
  <si>
    <t>Ohne</t>
  </si>
  <si>
    <t>Unent.</t>
  </si>
  <si>
    <t>Differenz</t>
  </si>
  <si>
    <t>02. Spieltag</t>
  </si>
  <si>
    <t>Sauer</t>
  </si>
  <si>
    <t>Maddin</t>
  </si>
  <si>
    <t>Nils</t>
  </si>
  <si>
    <t>Tore +</t>
  </si>
  <si>
    <t>Tore -</t>
  </si>
  <si>
    <t>Rainer</t>
  </si>
  <si>
    <t>Gesamt</t>
  </si>
  <si>
    <t>5:3</t>
  </si>
  <si>
    <t>2:5</t>
  </si>
  <si>
    <t>Punkte</t>
  </si>
  <si>
    <t>Spiel 3:</t>
  </si>
  <si>
    <t>3:0</t>
  </si>
  <si>
    <t>Nils (1)</t>
  </si>
  <si>
    <t>Till</t>
  </si>
  <si>
    <t>5:4</t>
  </si>
  <si>
    <t>5:2</t>
  </si>
  <si>
    <t>Dennis</t>
  </si>
  <si>
    <t xml:space="preserve">Dennis </t>
  </si>
  <si>
    <t>Dennis (1)</t>
  </si>
  <si>
    <t>Assists:</t>
  </si>
  <si>
    <t>Assists</t>
  </si>
  <si>
    <t>Assists / Spiel</t>
  </si>
  <si>
    <t>Scorerpunkte</t>
  </si>
  <si>
    <t>Sc.p. / Spiel</t>
  </si>
  <si>
    <t>4:7</t>
  </si>
  <si>
    <t>Nils (8), Dennis (6), Kristof (5), Maddin, Rainer (je 4), Til (3), Sauer (2)</t>
  </si>
  <si>
    <t>Til (6), Dennis, Maddin, Nils (je 3), Rainer, Sauer, Sören (je 2)</t>
  </si>
  <si>
    <t>Rainer (1)</t>
  </si>
  <si>
    <t xml:space="preserve">Karin </t>
  </si>
  <si>
    <t>Rainer -&gt; Sauer (klein, vergetarisch)</t>
  </si>
  <si>
    <t>Kristof</t>
  </si>
  <si>
    <t>Dönerschuss 2014/15  (Halle)- Die Statistik</t>
  </si>
  <si>
    <t xml:space="preserve">Hier also die Komplettübersicht über die Hallensaison 2014/15 </t>
  </si>
  <si>
    <t>Scorer:</t>
  </si>
  <si>
    <t>Sonstiges:</t>
  </si>
  <si>
    <t>Scorerpunkteverteilung (Diagr):</t>
  </si>
  <si>
    <t>Assistsverteilung (Diagr):</t>
  </si>
  <si>
    <t>Torverteilung (Diagr):</t>
  </si>
  <si>
    <t>Stürze (Diagr):</t>
  </si>
  <si>
    <t>Anteile jedes Spielers an allen Scorerpunkten</t>
  </si>
  <si>
    <t>Wer hat wann wieviele Spiele und Torvorlagen gemacht.</t>
  </si>
  <si>
    <t>Anteile jedes Spielers an allen Torvorlagen</t>
  </si>
  <si>
    <t>Scorerpunkte = Tore+Assists</t>
  </si>
  <si>
    <r>
      <t xml:space="preserve">- 1. Hallentor der Saison 14/15: </t>
    </r>
    <r>
      <rPr>
        <b/>
        <sz val="14"/>
        <color rgb="FFFF0000"/>
        <rFont val="Kalinga"/>
        <family val="2"/>
      </rPr>
      <t xml:space="preserve">Dennis!
</t>
    </r>
    <r>
      <rPr>
        <sz val="12"/>
        <rFont val="Kalinga"/>
        <family val="2"/>
      </rPr>
      <t>- Spiel 2 auf Zeit: 2x5 Min.</t>
    </r>
  </si>
  <si>
    <r>
      <rPr>
        <sz val="12"/>
        <color rgb="FF00FF00"/>
        <rFont val="Kalinga"/>
        <family val="2"/>
      </rPr>
      <t>Sören, Sauer, Dennis, Kristof</t>
    </r>
    <r>
      <rPr>
        <sz val="12"/>
        <color indexed="8"/>
        <rFont val="Kalinga"/>
        <family val="2"/>
      </rPr>
      <t xml:space="preserve"> - Til, Nils, Rainer, Maddin</t>
    </r>
  </si>
  <si>
    <r>
      <rPr>
        <sz val="12"/>
        <color rgb="FF00FF00"/>
        <rFont val="Kalinga"/>
        <family val="2"/>
      </rPr>
      <t>Sauer, Dennis, Kristof</t>
    </r>
    <r>
      <rPr>
        <sz val="12"/>
        <color indexed="8"/>
        <rFont val="Kalinga"/>
        <family val="2"/>
      </rPr>
      <t xml:space="preserve"> - Nils, Rainer, Maddin</t>
    </r>
  </si>
  <si>
    <r>
      <rPr>
        <sz val="12"/>
        <color rgb="FFFF6600"/>
        <rFont val="Kalinga"/>
        <family val="2"/>
      </rPr>
      <t>Til, Markus, Sören</t>
    </r>
    <r>
      <rPr>
        <sz val="12"/>
        <color indexed="8"/>
        <rFont val="Kalinga"/>
        <family val="2"/>
      </rPr>
      <t xml:space="preserve"> - Sauer, Steffen, Dennis</t>
    </r>
  </si>
  <si>
    <r>
      <rPr>
        <sz val="12"/>
        <color rgb="FFFF6600"/>
        <rFont val="Kalinga"/>
        <family val="2"/>
      </rPr>
      <t>Til, Markus, Steffen</t>
    </r>
    <r>
      <rPr>
        <sz val="12"/>
        <color indexed="8"/>
        <rFont val="Kalinga"/>
        <family val="2"/>
      </rPr>
      <t xml:space="preserve"> - Sauer, Sören, Dennis</t>
    </r>
  </si>
  <si>
    <t>- Spiel 3 bis 6 (eigentlich)</t>
  </si>
  <si>
    <t>Til (10), Steffen (9), Sauer (7), Sören (6), Dennis (4), Markus (1)</t>
  </si>
  <si>
    <t>Sören (9), Til (6), Dennis (3), Markus, Steffen (je 2)</t>
  </si>
  <si>
    <t>Sören (3), Dennis (2), Sauer (1)</t>
  </si>
  <si>
    <t>Markus</t>
  </si>
  <si>
    <t>Sören (bringt Bier mit. Begründung: 1. Hallenspieltag!)</t>
  </si>
  <si>
    <t>Til (bringt Bier mit. Begründung: ?)</t>
  </si>
  <si>
    <t>03. Spieltag</t>
  </si>
  <si>
    <r>
      <t xml:space="preserve">Sauer, Steffen, Paul, Markus - </t>
    </r>
    <r>
      <rPr>
        <sz val="12"/>
        <color rgb="FF00FF00"/>
        <rFont val="Kalinga"/>
        <family val="2"/>
      </rPr>
      <t>Sören, Dennis, Rainer, Nils*</t>
    </r>
  </si>
  <si>
    <t>3:5</t>
  </si>
  <si>
    <r>
      <t xml:space="preserve">Sauer, Steffen, Paul, Nils - </t>
    </r>
    <r>
      <rPr>
        <sz val="12"/>
        <color rgb="FF00FF00"/>
        <rFont val="Kalinga"/>
        <family val="2"/>
      </rPr>
      <t>Sören, Dennis, Rainer, Markus</t>
    </r>
  </si>
  <si>
    <t>1:5</t>
  </si>
  <si>
    <r>
      <t xml:space="preserve">Steffen, Dennis, Nils - </t>
    </r>
    <r>
      <rPr>
        <sz val="12"/>
        <color rgb="FF00FF00"/>
        <rFont val="Kalinga"/>
        <family val="2"/>
      </rPr>
      <t>Sören, Sauer, Rainer, Markus</t>
    </r>
  </si>
  <si>
    <t>Dennis (10), Sauer (9), Rainer, Sören (je 8), Steffen (6), Markus (5), Nils (4), Paul (3)</t>
  </si>
  <si>
    <t>Sören (7), Steffen (6), Nils (5), Dennis, Markus (je 3), Rainer, Sauer (je 2)</t>
  </si>
  <si>
    <t>Dennis, Nils (je 1)</t>
  </si>
  <si>
    <t>Markus, Steffen, Sören (je 2), Rainer (1)</t>
  </si>
  <si>
    <t>- Steffen (bringt Bier mit. Begründung: 10. Saisontor!)</t>
  </si>
  <si>
    <t>- *Nils ab 2. HZ dabei</t>
  </si>
  <si>
    <t>Paul</t>
  </si>
  <si>
    <t>04. Spieltag</t>
  </si>
  <si>
    <r>
      <t xml:space="preserve">Til, Sauer, Steffen, Markus - </t>
    </r>
    <r>
      <rPr>
        <sz val="12"/>
        <color rgb="FF00FF00"/>
        <rFont val="Kalinga"/>
        <family val="2"/>
      </rPr>
      <t>Dennis3, Sören, Rainer, Kristof</t>
    </r>
  </si>
  <si>
    <r>
      <t xml:space="preserve">Til, Sauer, Steffen, Kristof - </t>
    </r>
    <r>
      <rPr>
        <sz val="12"/>
        <color rgb="FF00FF00"/>
        <rFont val="Kalinga"/>
        <family val="2"/>
      </rPr>
      <t>Dennis3, Sören, Rainer, Markus</t>
    </r>
  </si>
  <si>
    <t>Dennis3 (17), Sauer, Til (je 12), Rainer (6), Kristof, Sören, Steffen (je 5), Markus (2)</t>
  </si>
  <si>
    <t>Til (10), Sören (8), Markus, Rainer (je 4), Steffen (3), Dennis3 (2), Kristof, Sauer (je 1)</t>
  </si>
  <si>
    <t>Steffen, Til (je 1)</t>
  </si>
  <si>
    <t>Steffen (3), Rainer, Sauer (je 2), Kristof, Markus, Sören (je 1)</t>
  </si>
  <si>
    <t>- Kristof (bringt Bier mit. Begründung: Dr.!)</t>
  </si>
  <si>
    <t>Dennis3</t>
  </si>
  <si>
    <t>- Spiel 3: von 9:3 auf 9:10 und dann doch 12:10....</t>
  </si>
  <si>
    <t>05. Spieltag</t>
  </si>
  <si>
    <r>
      <rPr>
        <sz val="12"/>
        <color rgb="FF00FF00"/>
        <rFont val="Kalinga"/>
        <family val="2"/>
      </rPr>
      <t>Dennis3, Til, Markus, (Steffen)</t>
    </r>
    <r>
      <rPr>
        <sz val="12"/>
        <color indexed="8"/>
        <rFont val="Kalinga"/>
        <family val="2"/>
      </rPr>
      <t xml:space="preserve"> - Jakob, Sauer, Paul, (Steffen)</t>
    </r>
  </si>
  <si>
    <r>
      <rPr>
        <sz val="12"/>
        <color rgb="FF00FF00"/>
        <rFont val="Kalinga"/>
        <family val="2"/>
      </rPr>
      <t>Dennis3, Til, Markus</t>
    </r>
    <r>
      <rPr>
        <sz val="12"/>
        <color indexed="8"/>
        <rFont val="Kalinga"/>
        <family val="2"/>
      </rPr>
      <t xml:space="preserve"> - Jakob, Sauer, Paul, Steffen</t>
    </r>
  </si>
  <si>
    <r>
      <rPr>
        <sz val="12"/>
        <color rgb="FF00FF00"/>
        <rFont val="Kalinga"/>
        <family val="2"/>
      </rPr>
      <t>Dennis3, Sauer, Markus</t>
    </r>
    <r>
      <rPr>
        <sz val="12"/>
        <color indexed="8"/>
        <rFont val="Kalinga"/>
        <family val="2"/>
      </rPr>
      <t xml:space="preserve"> - Jakob, Til, Paul, Steffen</t>
    </r>
  </si>
  <si>
    <t>4:5</t>
  </si>
  <si>
    <t>-:-</t>
  </si>
  <si>
    <t>Dennis3 (20), Paul, Til (je 9), Sauer, Steffen (je 8), Jakob (4), Markus (2)</t>
  </si>
  <si>
    <t>Jakob (5), Markus, Til (je 4), Dennis3, Sauer (je 2), Paul (1)</t>
  </si>
  <si>
    <t>Markus, Steffen (je 1)</t>
  </si>
  <si>
    <t>Jakob</t>
  </si>
  <si>
    <t>- Sauer schießt zwei Mal am leeren Tor vorbei</t>
  </si>
  <si>
    <t>- Hallen-Comeback: Jakob!!!
- Spiel 1: Steffen wechselt zwischenzeitlich für Till in Team 1 und wieder zurück
- Spiel 2: Dennis3 schießt 10 Tore in einem Spiel -&gt; Bier!</t>
  </si>
  <si>
    <t>06. Spieltag</t>
  </si>
  <si>
    <t>Spiel 4:</t>
  </si>
  <si>
    <t>Spiel 5:</t>
  </si>
  <si>
    <t>Team 1:</t>
  </si>
  <si>
    <t>Team 2:</t>
  </si>
  <si>
    <t>Team 3:</t>
  </si>
  <si>
    <t>Sören, Jakob, Dennis</t>
  </si>
  <si>
    <t>Steffen, Nils, Paul</t>
  </si>
  <si>
    <t>Dennis3, Rainer, Markus</t>
  </si>
  <si>
    <r>
      <rPr>
        <sz val="12"/>
        <color rgb="FF00FF00"/>
        <rFont val="Kalinga"/>
        <family val="2"/>
      </rPr>
      <t>T1</t>
    </r>
    <r>
      <rPr>
        <sz val="12"/>
        <color indexed="8"/>
        <rFont val="Kalinga"/>
        <family val="2"/>
      </rPr>
      <t xml:space="preserve"> - T2</t>
    </r>
  </si>
  <si>
    <r>
      <rPr>
        <sz val="12"/>
        <color rgb="FF00FF00"/>
        <rFont val="Kalinga"/>
        <family val="2"/>
      </rPr>
      <t>T3</t>
    </r>
    <r>
      <rPr>
        <sz val="12"/>
        <color indexed="8"/>
        <rFont val="Kalinga"/>
        <family val="2"/>
      </rPr>
      <t xml:space="preserve"> - T2</t>
    </r>
  </si>
  <si>
    <r>
      <t xml:space="preserve">T3 - </t>
    </r>
    <r>
      <rPr>
        <sz val="12"/>
        <color rgb="FF00FF00"/>
        <rFont val="Kalinga"/>
        <family val="2"/>
      </rPr>
      <t>T1</t>
    </r>
  </si>
  <si>
    <r>
      <t xml:space="preserve">Dennis3, Sören, Markus, Steffen - </t>
    </r>
    <r>
      <rPr>
        <sz val="12"/>
        <color rgb="FF00FF00"/>
        <rFont val="Kalinga"/>
        <family val="2"/>
      </rPr>
      <t>Nils, Paul, Jakob, Dennis</t>
    </r>
  </si>
  <si>
    <t>2:2</t>
  </si>
  <si>
    <t>3:3</t>
  </si>
  <si>
    <t>1:1</t>
  </si>
  <si>
    <t>Steffen (13), Nils, Paul (je 11), Dennis3 (9), Dennis (6), Rainer (5), Markus (4), Jakob, Sören (je 2)</t>
  </si>
  <si>
    <t>Sören (8), Dennis3 (7), Steffen (6), Jakob, Nils, Paul (je 3), Dennis, Markus, Rainer (je 2)</t>
  </si>
  <si>
    <t>Markus (1)</t>
  </si>
  <si>
    <t>Dennis3 (2), Paul, Sören, Steffen (je 1)</t>
  </si>
  <si>
    <t>- Dennis3 (bringt Bier mit! Grund: 10 Tore in einem Spiel)</t>
  </si>
  <si>
    <t>- Nils trinkt vor dem Spieltag Guarana-Pulver und ist besonders aufgedreht</t>
  </si>
  <si>
    <t>07. Spieltag</t>
  </si>
  <si>
    <r>
      <t xml:space="preserve">Valentin, Dennis3, Nils - </t>
    </r>
    <r>
      <rPr>
        <sz val="12"/>
        <color rgb="FF00FF00"/>
        <rFont val="Kalinga"/>
        <family val="2"/>
      </rPr>
      <t xml:space="preserve">Dennis, Markus, Sauer, Sören </t>
    </r>
  </si>
  <si>
    <r>
      <t xml:space="preserve">Valentin, Dennis3, Nils, Kristof - </t>
    </r>
    <r>
      <rPr>
        <sz val="12"/>
        <color rgb="FF00FF00"/>
        <rFont val="Kalinga"/>
        <family val="2"/>
      </rPr>
      <t xml:space="preserve">Dennis, Markus, Sauer, Sören </t>
    </r>
  </si>
  <si>
    <t>5:0</t>
  </si>
  <si>
    <t>5:1</t>
  </si>
  <si>
    <t xml:space="preserve">Dennis3, Markus, Jakob </t>
  </si>
  <si>
    <t>Nils, Dennis, Valentin</t>
  </si>
  <si>
    <t>Sören, Sauer, Kristof</t>
  </si>
  <si>
    <r>
      <t xml:space="preserve">T1 - </t>
    </r>
    <r>
      <rPr>
        <sz val="12"/>
        <color rgb="FF00FF00"/>
        <rFont val="Kalinga"/>
        <family val="2"/>
      </rPr>
      <t>T3</t>
    </r>
  </si>
  <si>
    <r>
      <t xml:space="preserve">T2 - </t>
    </r>
    <r>
      <rPr>
        <sz val="12"/>
        <color rgb="FF00FF00"/>
        <rFont val="Kalinga"/>
        <family val="2"/>
      </rPr>
      <t>T3</t>
    </r>
  </si>
  <si>
    <r>
      <t xml:space="preserve">T2 - </t>
    </r>
    <r>
      <rPr>
        <sz val="12"/>
        <color rgb="FF00FF00"/>
        <rFont val="Kalinga"/>
        <family val="2"/>
      </rPr>
      <t>T1</t>
    </r>
  </si>
  <si>
    <t>1:2</t>
  </si>
  <si>
    <t>- Sauer (bringt Bier mit! Grund: war auch schon lange überfällig)</t>
  </si>
  <si>
    <t>Dennis3 (17), Nils, Sauer (je 7), Kristof (5), Dennis, Valentin (je 4), Markus, Sören (je 3)</t>
  </si>
  <si>
    <t>Sören (7), Dennis (6), Dennis3 (5), Nils (3), Jakob (2), Sauer, Valentin (je 1)</t>
  </si>
  <si>
    <t>Valentin</t>
  </si>
  <si>
    <t>- Hallen-Comeback: Valentin!!!
- Abbruch kurz vor Ende von Spiel 5 wegen Wassermassen, die aus der Wand kommen (mit anschließendem Feuerwehreinsatz)</t>
  </si>
  <si>
    <t>08. Spieltag</t>
  </si>
  <si>
    <r>
      <t xml:space="preserve">Til, Steffen, Maddin - </t>
    </r>
    <r>
      <rPr>
        <sz val="12"/>
        <color rgb="FF00FF00"/>
        <rFont val="Kalinga"/>
        <family val="2"/>
      </rPr>
      <t>Nils, Paul, Sören</t>
    </r>
  </si>
  <si>
    <r>
      <t xml:space="preserve">Til, Nils - </t>
    </r>
    <r>
      <rPr>
        <sz val="12"/>
        <color rgb="FF00FF00"/>
        <rFont val="Kalinga"/>
        <family val="2"/>
      </rPr>
      <t>Paul, Maddin, Steffen</t>
    </r>
  </si>
  <si>
    <t>Til (13), Nils (11), Steffen (10), Maddin, Paul (je 6), Sören (1)</t>
  </si>
  <si>
    <t>Til (10), Nils (7), Steffen (4), Maddin (3), Paul (2)</t>
  </si>
  <si>
    <t>Nils, Steffen, Til (je 1)</t>
  </si>
  <si>
    <t>- Paul (bringt Bier mit! Grund: ?)</t>
  </si>
  <si>
    <t>- abgeschlossene Toiletten
- Sören muss vorzeitig den Spieltag verlassen und besucht die "Matinstuben"
- Steffen zertrümmert Schläger (wieso ist das was besonderes?)</t>
  </si>
  <si>
    <t>09. Spieltag</t>
  </si>
  <si>
    <t>Dennis3, Micha, Sören</t>
  </si>
  <si>
    <t>Maddin, Paul, Kristof, Rainer</t>
  </si>
  <si>
    <t>Sauer, Til, Steffen</t>
  </si>
  <si>
    <t>T1 - T2</t>
  </si>
  <si>
    <t>T3 - T2</t>
  </si>
  <si>
    <t>T3 - T1</t>
  </si>
  <si>
    <t>Spiel 6:</t>
  </si>
  <si>
    <t>Spiel 7:</t>
  </si>
  <si>
    <t>Spiel 8:</t>
  </si>
  <si>
    <r>
      <t xml:space="preserve">Dennis3, Steffen, Paul, Kristof - </t>
    </r>
    <r>
      <rPr>
        <sz val="12"/>
        <color rgb="FF00FF00"/>
        <rFont val="Kalinga"/>
        <family val="2"/>
      </rPr>
      <t>Sauer, Sören, Rainer, Maddin</t>
    </r>
  </si>
  <si>
    <t>2:1</t>
  </si>
  <si>
    <t>3:2</t>
  </si>
  <si>
    <t>4:1</t>
  </si>
  <si>
    <t>4:2</t>
  </si>
  <si>
    <t>Dennis3 (17), Til (11), Sören (9), Maddin (8), Steffen (7), Kristof, Paul, Rainer (je 5), Sauer (4), Micha (3)</t>
  </si>
  <si>
    <t>Sören, Steffen (je 7), Dennis3, Kristof (je 5), Maddin, Micha, Sauer (je 3), Paul, Rainer, Til (je 1)</t>
  </si>
  <si>
    <t>Dennis3, Rainer (je 2), Micha, Sören (je 1)</t>
  </si>
  <si>
    <t>- Sauer (*Clara, 24.12.14)</t>
  </si>
  <si>
    <t>Maddin an Dennis3 mit Schläger</t>
  </si>
  <si>
    <t>Micha</t>
  </si>
  <si>
    <t>10. Spieltag</t>
  </si>
  <si>
    <t>Til, Paul, Micha</t>
  </si>
  <si>
    <t>Alex, Sauer, Steffen</t>
  </si>
  <si>
    <t>Sören, Kristof, Rainer</t>
  </si>
  <si>
    <t>T1 - T3</t>
  </si>
  <si>
    <t>T2 - T3</t>
  </si>
  <si>
    <r>
      <rPr>
        <sz val="12"/>
        <color rgb="FF00FF00"/>
        <rFont val="Kalinga"/>
        <family val="2"/>
      </rPr>
      <t>Til, Sören, Micha, Rainer</t>
    </r>
    <r>
      <rPr>
        <sz val="12"/>
        <color indexed="8"/>
        <rFont val="Kalinga"/>
        <family val="2"/>
      </rPr>
      <t xml:space="preserve"> - Sauer, Paul, Steffen</t>
    </r>
  </si>
  <si>
    <t>1:4</t>
  </si>
  <si>
    <t>2:6</t>
  </si>
  <si>
    <t>4:3</t>
  </si>
  <si>
    <t>2:0</t>
  </si>
  <si>
    <t>1:0</t>
  </si>
  <si>
    <t>Steffen (18), Til (13), Paul (10), Sauer (9), Kristof (7), Micha (4), Rainer (3), Sören (2), Alex (1)</t>
  </si>
  <si>
    <t>Sören (1)</t>
  </si>
  <si>
    <t>Micha, Steffen (je 2), Alex, Rainer, Sauer, Sören (je 1)</t>
  </si>
  <si>
    <t>Alex</t>
  </si>
  <si>
    <r>
      <t xml:space="preserve">Kristof (schießt </t>
    </r>
    <r>
      <rPr>
        <b/>
        <sz val="14"/>
        <color rgb="FFFF0000"/>
        <rFont val="Kalinga"/>
        <family val="2"/>
      </rPr>
      <t>*500.*</t>
    </r>
    <r>
      <rPr>
        <sz val="12"/>
        <color indexed="8"/>
        <rFont val="Kalinga"/>
        <family val="2"/>
      </rPr>
      <t xml:space="preserve"> Tor der Saison!) &amp; Micha (für den </t>
    </r>
    <r>
      <rPr>
        <b/>
        <sz val="14"/>
        <color rgb="FFFF0000"/>
        <rFont val="Kalinga"/>
        <family val="2"/>
      </rPr>
      <t>*250.*</t>
    </r>
    <r>
      <rPr>
        <sz val="12"/>
        <color indexed="8"/>
        <rFont val="Kalinga"/>
        <family val="2"/>
      </rPr>
      <t xml:space="preserve"> Assist der Saison) </t>
    </r>
  </si>
  <si>
    <t>Til (9), Steffen (7), Sauer, Sören (je 5), Paul (4), Micha (3), Alex, Rainer (je 2)</t>
  </si>
  <si>
    <t>11. Spieltag</t>
  </si>
  <si>
    <t>12. Spieltag</t>
  </si>
  <si>
    <r>
      <t xml:space="preserve">Sauer, Steffen, Nils, Alex - </t>
    </r>
    <r>
      <rPr>
        <sz val="12"/>
        <color rgb="FF00FF00"/>
        <rFont val="Kalinga"/>
        <family val="2"/>
      </rPr>
      <t>Dennis3, Rainer, Markus, Sören, Dennis</t>
    </r>
  </si>
  <si>
    <t>Dennis3, Alex, Sören</t>
  </si>
  <si>
    <t>Sauer, Steffen, Rainer, Maddin</t>
  </si>
  <si>
    <t>Nils, Dennis, Markus</t>
  </si>
  <si>
    <t>Alex (bringt Geburtstags-Bier mit!)</t>
  </si>
  <si>
    <r>
      <t xml:space="preserve">Dennis3, Dennis, Maddin, Markus - </t>
    </r>
    <r>
      <rPr>
        <sz val="12"/>
        <color rgb="FF00FF00"/>
        <rFont val="Kalinga"/>
        <family val="2"/>
      </rPr>
      <t>Nils, Sauer, Steffen</t>
    </r>
  </si>
  <si>
    <t>Sascha</t>
  </si>
  <si>
    <t>Sauer (1)</t>
  </si>
  <si>
    <t>Sauer (2)</t>
  </si>
  <si>
    <t xml:space="preserve">Dennis3 (17), Steffen (9), Nils (8), Sauer (5), Sören (4), Dennis (3), Alex, Rainer (je 2), Maddin, Markus (je 1) </t>
  </si>
  <si>
    <t>Dennis3 (8), Sauer (6), Dennis, Maddin, Nils, Rainer, Sören (je 3), Steffen (2), Alex, Markus (je 1)</t>
  </si>
  <si>
    <r>
      <t xml:space="preserve">- Neuer Spieler: Micha!!!
- </t>
    </r>
    <r>
      <rPr>
        <b/>
        <sz val="14"/>
        <color indexed="8"/>
        <rFont val="Kalinga"/>
        <family val="2"/>
      </rPr>
      <t xml:space="preserve">Dennis3: </t>
    </r>
    <r>
      <rPr>
        <b/>
        <sz val="18"/>
        <color rgb="FFFF0000"/>
        <rFont val="Kalinga"/>
        <family val="2"/>
      </rPr>
      <t>*100.*</t>
    </r>
    <r>
      <rPr>
        <sz val="12"/>
        <color indexed="8"/>
        <rFont val="Kalinga"/>
        <family val="2"/>
      </rPr>
      <t xml:space="preserve"> </t>
    </r>
    <r>
      <rPr>
        <b/>
        <sz val="14"/>
        <color indexed="8"/>
        <rFont val="Kalinga"/>
        <family val="2"/>
      </rPr>
      <t>Scorerpunkt!!!</t>
    </r>
    <r>
      <rPr>
        <sz val="12"/>
        <color indexed="8"/>
        <rFont val="Kalinga"/>
        <family val="2"/>
      </rPr>
      <t xml:space="preserve">
- Sauer bringt Bier mit
- Saisonrekord: 76 Tore an einem Spieltag!</t>
    </r>
  </si>
  <si>
    <r>
      <t xml:space="preserve">- Saisondebut: Alex! 
- </t>
    </r>
    <r>
      <rPr>
        <b/>
        <sz val="14"/>
        <color indexed="8"/>
        <rFont val="Kalinga"/>
        <family val="2"/>
      </rPr>
      <t xml:space="preserve">Steffen: </t>
    </r>
    <r>
      <rPr>
        <b/>
        <sz val="18"/>
        <color rgb="FFFF0000"/>
        <rFont val="Kalinga"/>
        <family val="2"/>
      </rPr>
      <t>*100.*</t>
    </r>
    <r>
      <rPr>
        <b/>
        <sz val="14"/>
        <color indexed="8"/>
        <rFont val="Kalinga"/>
        <family val="2"/>
      </rPr>
      <t xml:space="preserve"> Scorerpunkt!!!</t>
    </r>
    <r>
      <rPr>
        <sz val="12"/>
        <color indexed="8"/>
        <rFont val="Kalinga"/>
        <family val="2"/>
      </rPr>
      <t xml:space="preserve">
- </t>
    </r>
    <r>
      <rPr>
        <b/>
        <sz val="14"/>
        <color indexed="8"/>
        <rFont val="Kalinga"/>
        <family val="2"/>
      </rPr>
      <t xml:space="preserve">Till: </t>
    </r>
    <r>
      <rPr>
        <b/>
        <sz val="18"/>
        <color rgb="FFFF0000"/>
        <rFont val="Kalinga"/>
        <family val="2"/>
      </rPr>
      <t>*100.*</t>
    </r>
    <r>
      <rPr>
        <b/>
        <sz val="14"/>
        <color indexed="8"/>
        <rFont val="Kalinga"/>
        <family val="2"/>
      </rPr>
      <t xml:space="preserve"> Scorerpunkt!!!</t>
    </r>
    <r>
      <rPr>
        <sz val="12"/>
        <color indexed="8"/>
        <rFont val="Kalinga"/>
        <family val="2"/>
      </rPr>
      <t xml:space="preserve">
- eigentlich hatte Maddin auch mitgespielt -&gt; Schuhbruch nach 1 Min. -&gt; keine Wertung
- Sören spielt mit Links
- Eigentor Sören aus ca. 20 m
- Steffen braucht 15 sec. bis die Kelle gebrochen ist (ohne Gewalteinwirkung!) </t>
    </r>
  </si>
  <si>
    <r>
      <rPr>
        <sz val="12"/>
        <color rgb="FFFF6600"/>
        <rFont val="Kalinga"/>
        <family val="2"/>
      </rPr>
      <t>Dennis3, Sauer, Kristof, Olli</t>
    </r>
    <r>
      <rPr>
        <sz val="12"/>
        <color indexed="8"/>
        <rFont val="Kalinga"/>
        <family val="2"/>
      </rPr>
      <t xml:space="preserve"> - </t>
    </r>
    <r>
      <rPr>
        <sz val="12"/>
        <color rgb="FF00FF00"/>
        <rFont val="Kalinga"/>
        <family val="2"/>
      </rPr>
      <t>Til, Steffen, Nils, Rainer, Maddin</t>
    </r>
  </si>
  <si>
    <r>
      <rPr>
        <sz val="12"/>
        <color rgb="FFFF6600"/>
        <rFont val="Kalinga"/>
        <family val="2"/>
      </rPr>
      <t>Dennis3, Sauer, Kristof</t>
    </r>
    <r>
      <rPr>
        <sz val="12"/>
        <color indexed="8"/>
        <rFont val="Kalinga"/>
        <family val="2"/>
      </rPr>
      <t xml:space="preserve"> - </t>
    </r>
    <r>
      <rPr>
        <sz val="12"/>
        <color rgb="FF00FF00"/>
        <rFont val="Kalinga"/>
        <family val="2"/>
      </rPr>
      <t>Til, Steffen, Nils, Maddin</t>
    </r>
  </si>
  <si>
    <t>Dennis3, Til (je 14), Sauer (9), Steffen (7), Nils, Rainer (je 6), Kristof, Maddin (je 4), Olli (3)</t>
  </si>
  <si>
    <t>Steffen (6), Kristof (5), Dennis3 (4), Til (3), Nils, Sauer (je 2), Maddin, Olli, Rainer (je 1)</t>
  </si>
  <si>
    <t>Kristof (3), Dennis3, Nils, Rainer, Sauer, Til (je 1)</t>
  </si>
  <si>
    <t>- Neuer Spieler: Olli!!!
- Steffen ohne kaputte Kelle!
- Dafür Kristof....
- kein Bier</t>
  </si>
  <si>
    <t>Olli</t>
  </si>
  <si>
    <r>
      <rPr>
        <b/>
        <sz val="16"/>
        <color indexed="8"/>
        <rFont val="Kalinga"/>
        <family val="2"/>
      </rPr>
      <t xml:space="preserve">- Dennis3 schießt sein </t>
    </r>
    <r>
      <rPr>
        <b/>
        <sz val="18"/>
        <color rgb="FFFF000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 </t>
    </r>
    <r>
      <rPr>
        <sz val="12"/>
        <color indexed="8"/>
        <rFont val="Kalinga"/>
        <family val="2"/>
      </rPr>
      <t xml:space="preserve">
- Spiel 5: Maddin für Rainer</t>
    </r>
  </si>
  <si>
    <t>13. Spieltag</t>
  </si>
  <si>
    <t>Spiel 9:</t>
  </si>
  <si>
    <t>Spiel 10:</t>
  </si>
  <si>
    <t>Sascha, Sauer, Nils, Schlotti</t>
  </si>
  <si>
    <t>Til, Sören, Maddin, Alex, Markus</t>
  </si>
  <si>
    <t>Dennis3, Rainer, Paul, Micha</t>
  </si>
  <si>
    <t>0:1</t>
  </si>
  <si>
    <t>2:3</t>
  </si>
  <si>
    <t>2:4</t>
  </si>
  <si>
    <r>
      <rPr>
        <sz val="12"/>
        <color rgb="FF00FF00"/>
        <rFont val="Kalinga"/>
        <family val="2"/>
      </rPr>
      <t>Til, Sauer, Maddin</t>
    </r>
    <r>
      <rPr>
        <sz val="12"/>
        <color indexed="8"/>
        <rFont val="Kalinga"/>
        <family val="2"/>
      </rPr>
      <t xml:space="preserve"> - Dennis3, Nils, Rainer, Markus</t>
    </r>
  </si>
  <si>
    <t>- Neuer Spieler: Sascha!!!
- Hallendebut: Schlotti!
- Steffen hat Geburtstag und kommt nicht...
- Spiel 4: 18 Tore in 10 Minuten!
- Maddin ab Spiel 7 in T1 (für Schlotti)</t>
  </si>
  <si>
    <t>- Maddin (bringt Bier mit für Geburtstag, Dr., Arbeitslosigkeit, Arbeitslosigkeits Ende)</t>
  </si>
  <si>
    <t xml:space="preserve">Dennis3 (19), Til (14), Nils (11), Paul (8), Sauer (6), Markus, Sören (je 4), Maddin, Rainer, Sascha, Schlotti (je 3), Micha (2), Alex (1) </t>
  </si>
  <si>
    <t>Dennis3 (8), Nils (6), Maddin, Sören (je 5), Rainer (4), Paul (3), Alex, Micha, Sauer, Sascha, Schlotti, Til (je 2)</t>
  </si>
  <si>
    <t>Sören (3), Markus, Schlotti (je 2), Alex, Sascha (je 1)</t>
  </si>
  <si>
    <t>Schlotti</t>
  </si>
</sst>
</file>

<file path=xl/styles.xml><?xml version="1.0" encoding="utf-8"?>
<styleSheet xmlns="http://schemas.openxmlformats.org/spreadsheetml/2006/main">
  <numFmts count="1">
    <numFmt numFmtId="164" formatCode="h:m"/>
  </numFmts>
  <fonts count="35">
    <font>
      <sz val="10"/>
      <color indexed="8"/>
      <name val="Arial"/>
    </font>
    <font>
      <b/>
      <sz val="10"/>
      <name val="Arial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sz val="10"/>
      <color indexed="8"/>
      <name val="Arial"/>
    </font>
    <font>
      <b/>
      <sz val="22"/>
      <name val="Arial"/>
      <family val="2"/>
    </font>
    <font>
      <b/>
      <sz val="10"/>
      <name val="Arial"/>
    </font>
    <font>
      <sz val="10"/>
      <name val="Arial"/>
    </font>
    <font>
      <b/>
      <sz val="10"/>
      <color indexed="8"/>
      <name val="MS Reference Sans Serif"/>
      <family val="2"/>
    </font>
    <font>
      <b/>
      <sz val="10"/>
      <name val="MS Reference Sans Serif"/>
      <family val="2"/>
    </font>
    <font>
      <b/>
      <sz val="11"/>
      <color indexed="8"/>
      <name val="Arial"/>
      <family val="2"/>
    </font>
    <font>
      <b/>
      <sz val="10"/>
      <name val="Kalinga"/>
      <family val="2"/>
    </font>
    <font>
      <sz val="10"/>
      <name val="Kaling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b/>
      <sz val="12"/>
      <color indexed="8"/>
      <name val="Kalinga"/>
      <family val="2"/>
    </font>
    <font>
      <sz val="12"/>
      <color indexed="8"/>
      <name val="Kalinga"/>
      <family val="2"/>
    </font>
    <font>
      <sz val="12"/>
      <name val="Kalinga"/>
      <family val="2"/>
    </font>
    <font>
      <b/>
      <sz val="14"/>
      <color indexed="8"/>
      <name val="Kalinga"/>
      <family val="2"/>
    </font>
    <font>
      <sz val="10"/>
      <color rgb="FFFF0000"/>
      <name val="MS Reference Sans Serif"/>
      <family val="2"/>
    </font>
    <font>
      <sz val="10"/>
      <color rgb="FFFF0000"/>
      <name val="Kalinga"/>
      <family val="2"/>
    </font>
    <font>
      <b/>
      <sz val="10"/>
      <color rgb="FFFF6600"/>
      <name val="Kalinga"/>
      <family val="2"/>
    </font>
    <font>
      <b/>
      <sz val="10"/>
      <color rgb="FF00FF00"/>
      <name val="Kalinga"/>
      <family val="2"/>
    </font>
    <font>
      <b/>
      <sz val="10"/>
      <color rgb="FFFF0000"/>
      <name val="MS Reference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FF00"/>
      <name val="Kalinga"/>
      <family val="2"/>
    </font>
    <font>
      <b/>
      <sz val="14"/>
      <color rgb="FFFF0000"/>
      <name val="Kalinga"/>
      <family val="2"/>
    </font>
    <font>
      <sz val="12"/>
      <color rgb="FFFF6600"/>
      <name val="Kalinga"/>
      <family val="2"/>
    </font>
    <font>
      <b/>
      <sz val="18"/>
      <color rgb="FFFF0000"/>
      <name val="Kalinga"/>
      <family val="2"/>
    </font>
    <font>
      <b/>
      <sz val="16"/>
      <color indexed="8"/>
      <name val="Kalinga"/>
      <family val="2"/>
    </font>
    <font>
      <sz val="12"/>
      <color rgb="FFFFC000"/>
      <name val="Kaling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3" xfId="0" applyBorder="1"/>
    <xf numFmtId="0" fontId="2" fillId="0" borderId="2" xfId="0" applyFont="1" applyBorder="1"/>
    <xf numFmtId="0" fontId="5" fillId="0" borderId="2" xfId="0" applyFont="1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0" fontId="4" fillId="0" borderId="2" xfId="0" applyFont="1" applyBorder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0" xfId="0" applyFont="1" applyFill="1"/>
    <xf numFmtId="0" fontId="13" fillId="3" borderId="1" xfId="0" applyFont="1" applyFill="1" applyBorder="1" applyAlignment="1">
      <alignment horizontal="center"/>
    </xf>
    <xf numFmtId="0" fontId="8" fillId="3" borderId="0" xfId="0" applyFont="1" applyFill="1"/>
    <xf numFmtId="0" fontId="8" fillId="3" borderId="7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18" fillId="4" borderId="1" xfId="0" applyFont="1" applyFill="1" applyBorder="1" applyAlignment="1">
      <alignment horizontal="left" vertical="center" wrapText="1"/>
    </xf>
    <xf numFmtId="14" fontId="18" fillId="4" borderId="1" xfId="0" applyNumberFormat="1" applyFont="1" applyFill="1" applyBorder="1" applyAlignment="1">
      <alignment horizontal="left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14" fontId="19" fillId="0" borderId="1" xfId="0" quotePrefix="1" applyNumberFormat="1" applyFont="1" applyFill="1" applyBorder="1" applyAlignment="1">
      <alignment horizontal="left" vertical="center" wrapText="1"/>
    </xf>
    <xf numFmtId="0" fontId="8" fillId="7" borderId="0" xfId="0" applyFont="1" applyFill="1"/>
    <xf numFmtId="0" fontId="8" fillId="7" borderId="7" xfId="0" applyFont="1" applyFill="1" applyBorder="1"/>
    <xf numFmtId="0" fontId="10" fillId="4" borderId="8" xfId="0" applyFont="1" applyFill="1" applyBorder="1" applyAlignment="1">
      <alignment textRotation="90"/>
    </xf>
    <xf numFmtId="0" fontId="10" fillId="4" borderId="1" xfId="0" applyFont="1" applyFill="1" applyBorder="1" applyAlignment="1">
      <alignment horizontal="center" textRotation="90"/>
    </xf>
    <xf numFmtId="0" fontId="1" fillId="4" borderId="0" xfId="0" applyFont="1" applyFill="1" applyAlignment="1">
      <alignment textRotation="90"/>
    </xf>
    <xf numFmtId="0" fontId="10" fillId="4" borderId="9" xfId="0" applyFont="1" applyFill="1" applyBorder="1"/>
    <xf numFmtId="0" fontId="22" fillId="4" borderId="9" xfId="0" applyFont="1" applyFill="1" applyBorder="1" applyAlignment="1">
      <alignment horizontal="center"/>
    </xf>
    <xf numFmtId="2" fontId="22" fillId="4" borderId="9" xfId="0" applyNumberFormat="1" applyFont="1" applyFill="1" applyBorder="1" applyAlignment="1">
      <alignment horizontal="center"/>
    </xf>
    <xf numFmtId="0" fontId="8" fillId="4" borderId="7" xfId="0" applyFont="1" applyFill="1" applyBorder="1"/>
    <xf numFmtId="0" fontId="12" fillId="6" borderId="1" xfId="0" applyFont="1" applyFill="1" applyBorder="1"/>
    <xf numFmtId="0" fontId="2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2" fontId="23" fillId="6" borderId="1" xfId="0" applyNumberFormat="1" applyFont="1" applyFill="1" applyBorder="1" applyAlignment="1">
      <alignment horizontal="center"/>
    </xf>
    <xf numFmtId="0" fontId="12" fillId="6" borderId="10" xfId="0" applyFont="1" applyFill="1" applyBorder="1"/>
    <xf numFmtId="0" fontId="23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2" fontId="23" fillId="6" borderId="10" xfId="0" applyNumberFormat="1" applyFont="1" applyFill="1" applyBorder="1" applyAlignment="1">
      <alignment horizontal="center"/>
    </xf>
    <xf numFmtId="0" fontId="24" fillId="6" borderId="9" xfId="0" applyFont="1" applyFill="1" applyBorder="1"/>
    <xf numFmtId="0" fontId="13" fillId="6" borderId="9" xfId="0" applyFont="1" applyFill="1" applyBorder="1" applyAlignment="1">
      <alignment horizontal="center"/>
    </xf>
    <xf numFmtId="0" fontId="25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2" fontId="23" fillId="6" borderId="11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2" fontId="23" fillId="6" borderId="12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0" fillId="4" borderId="1" xfId="0" applyFont="1" applyFill="1" applyBorder="1"/>
    <xf numFmtId="0" fontId="26" fillId="4" borderId="1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7" fillId="5" borderId="1" xfId="0" applyFont="1" applyFill="1" applyBorder="1"/>
    <xf numFmtId="0" fontId="12" fillId="6" borderId="11" xfId="0" applyFont="1" applyFill="1" applyBorder="1"/>
    <xf numFmtId="0" fontId="13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24" fillId="6" borderId="12" xfId="0" applyFont="1" applyFill="1" applyBorder="1"/>
    <xf numFmtId="0" fontId="13" fillId="3" borderId="12" xfId="0" applyFont="1" applyFill="1" applyBorder="1" applyAlignment="1">
      <alignment horizontal="center"/>
    </xf>
    <xf numFmtId="0" fontId="25" fillId="6" borderId="1" xfId="0" applyFont="1" applyFill="1" applyBorder="1"/>
    <xf numFmtId="2" fontId="13" fillId="6" borderId="10" xfId="0" applyNumberFormat="1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8" fillId="6" borderId="15" xfId="0" applyFont="1" applyFill="1" applyBorder="1"/>
    <xf numFmtId="0" fontId="8" fillId="6" borderId="0" xfId="0" applyFont="1" applyFill="1" applyBorder="1"/>
    <xf numFmtId="0" fontId="8" fillId="6" borderId="16" xfId="0" applyFont="1" applyFill="1" applyBorder="1"/>
    <xf numFmtId="0" fontId="13" fillId="6" borderId="16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textRotation="90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7" fillId="4" borderId="1" xfId="0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8" fillId="3" borderId="17" xfId="0" applyFont="1" applyFill="1" applyBorder="1"/>
    <xf numFmtId="0" fontId="9" fillId="4" borderId="1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2" fontId="26" fillId="4" borderId="19" xfId="0" applyNumberFormat="1" applyFont="1" applyFill="1" applyBorder="1" applyAlignment="1">
      <alignment horizontal="center"/>
    </xf>
    <xf numFmtId="0" fontId="24" fillId="6" borderId="21" xfId="0" applyFont="1" applyFill="1" applyBorder="1"/>
    <xf numFmtId="0" fontId="23" fillId="6" borderId="21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2" fontId="23" fillId="6" borderId="21" xfId="0" applyNumberFormat="1" applyFont="1" applyFill="1" applyBorder="1" applyAlignment="1">
      <alignment horizontal="center"/>
    </xf>
    <xf numFmtId="2" fontId="13" fillId="6" borderId="21" xfId="0" applyNumberFormat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1" fontId="13" fillId="6" borderId="2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/>
    </xf>
    <xf numFmtId="14" fontId="21" fillId="0" borderId="1" xfId="0" quotePrefix="1" applyNumberFormat="1" applyFont="1" applyFill="1" applyBorder="1" applyAlignment="1">
      <alignment horizontal="left" vertical="center" wrapText="1"/>
    </xf>
    <xf numFmtId="2" fontId="23" fillId="6" borderId="9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3" fillId="6" borderId="27" xfId="0" applyFont="1" applyFill="1" applyBorder="1" applyAlignment="1">
      <alignment horizontal="center"/>
    </xf>
    <xf numFmtId="0" fontId="8" fillId="7" borderId="28" xfId="0" applyFont="1" applyFill="1" applyBorder="1"/>
    <xf numFmtId="0" fontId="13" fillId="6" borderId="28" xfId="0" applyFont="1" applyFill="1" applyBorder="1" applyAlignment="1">
      <alignment horizontal="center"/>
    </xf>
    <xf numFmtId="1" fontId="13" fillId="6" borderId="10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8" fillId="3" borderId="28" xfId="0" applyFont="1" applyFill="1" applyBorder="1"/>
    <xf numFmtId="14" fontId="29" fillId="0" borderId="1" xfId="0" applyNumberFormat="1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/>
    </xf>
    <xf numFmtId="0" fontId="0" fillId="4" borderId="17" xfId="0" applyFill="1" applyBorder="1" applyAlignment="1"/>
    <xf numFmtId="0" fontId="2" fillId="0" borderId="25" xfId="0" applyFont="1" applyBorder="1" applyAlignment="1"/>
    <xf numFmtId="0" fontId="4" fillId="0" borderId="25" xfId="0" applyFont="1" applyBorder="1" applyAlignment="1"/>
    <xf numFmtId="0" fontId="0" fillId="0" borderId="0" xfId="0" applyAlignment="1"/>
    <xf numFmtId="14" fontId="34" fillId="0" borderId="1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9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Scorerpunkteverteilung</a:t>
            </a:r>
          </a:p>
        </c:rich>
      </c:tx>
      <c:layout>
        <c:manualLayout>
          <c:xMode val="edge"/>
          <c:yMode val="edge"/>
          <c:x val="0.43615934627170583"/>
          <c:y val="2.790700698016469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09713509935989"/>
          <c:y val="0.36434163690291438"/>
          <c:w val="0.61082767952574502"/>
          <c:h val="0.367442416791450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332966040123496E-2"/>
                  <c:y val="-4.449737126512442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3.9194528671658638E-2"/>
                  <c:y val="-9.622729821311039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130919922037325E-2"/>
                  <c:y val="-7.31394489001568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0660618393078816E-2"/>
                  <c:y val="-5.6312620365171415E-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6764227249939024E-2"/>
                  <c:y val="-3.93533393465135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4.4748645438728758E-3"/>
                  <c:y val="2.034973956428820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8.6098890345551616E-3"/>
                  <c:y val="5.268488497761310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2.4206606452028046E-2"/>
                  <c:y val="6.0510795283716536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4.5281837216721785E-2"/>
                  <c:y val="5.0292939388768387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1.3057514899503759E-2"/>
                  <c:y val="4.2812543168945984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4.8260183003171614E-2"/>
                  <c:y val="5.869546492446958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3.4959664771219236E-2"/>
                  <c:y val="-2.2418111048812396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2.8541631478904792E-2"/>
                  <c:y val="-7.12768256909063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Scorer!$A$3:$A$19</c:f>
              <c:strCache>
                <c:ptCount val="17"/>
                <c:pt idx="0">
                  <c:v>Dennis</c:v>
                </c:pt>
                <c:pt idx="1">
                  <c:v>Dennis3</c:v>
                </c:pt>
                <c:pt idx="2">
                  <c:v>Jakob</c:v>
                </c:pt>
                <c:pt idx="3">
                  <c:v>Kristof</c:v>
                </c:pt>
                <c:pt idx="4">
                  <c:v>Maddin</c:v>
                </c:pt>
                <c:pt idx="5">
                  <c:v>Markus</c:v>
                </c:pt>
                <c:pt idx="6">
                  <c:v>Micha</c:v>
                </c:pt>
                <c:pt idx="7">
                  <c:v>Nils</c:v>
                </c:pt>
                <c:pt idx="8">
                  <c:v>Olli</c:v>
                </c:pt>
                <c:pt idx="9">
                  <c:v>Paul</c:v>
                </c:pt>
                <c:pt idx="10">
                  <c:v>Rainer</c:v>
                </c:pt>
                <c:pt idx="11">
                  <c:v>Sauer</c:v>
                </c:pt>
                <c:pt idx="12">
                  <c:v>Sascha</c:v>
                </c:pt>
                <c:pt idx="13">
                  <c:v>Schlotti</c:v>
                </c:pt>
                <c:pt idx="14">
                  <c:v>Sören</c:v>
                </c:pt>
                <c:pt idx="15">
                  <c:v>Steffen</c:v>
                </c:pt>
                <c:pt idx="16">
                  <c:v>Till</c:v>
                </c:pt>
              </c:strCache>
            </c:strRef>
          </c:cat>
          <c:val>
            <c:numRef>
              <c:f>Scorer!$B$3:$B$19</c:f>
              <c:numCache>
                <c:formatCode>General</c:formatCode>
                <c:ptCount val="17"/>
                <c:pt idx="0">
                  <c:v>53</c:v>
                </c:pt>
                <c:pt idx="1">
                  <c:v>171</c:v>
                </c:pt>
                <c:pt idx="2">
                  <c:v>16</c:v>
                </c:pt>
                <c:pt idx="3">
                  <c:v>44</c:v>
                </c:pt>
                <c:pt idx="4">
                  <c:v>44</c:v>
                </c:pt>
                <c:pt idx="5">
                  <c:v>38</c:v>
                </c:pt>
                <c:pt idx="6">
                  <c:v>17</c:v>
                </c:pt>
                <c:pt idx="7">
                  <c:v>98</c:v>
                </c:pt>
                <c:pt idx="8">
                  <c:v>4</c:v>
                </c:pt>
                <c:pt idx="9">
                  <c:v>67</c:v>
                </c:pt>
                <c:pt idx="10">
                  <c:v>63</c:v>
                </c:pt>
                <c:pt idx="11">
                  <c:v>104</c:v>
                </c:pt>
                <c:pt idx="12">
                  <c:v>5</c:v>
                </c:pt>
                <c:pt idx="13">
                  <c:v>5</c:v>
                </c:pt>
                <c:pt idx="14">
                  <c:v>105</c:v>
                </c:pt>
                <c:pt idx="15">
                  <c:v>135</c:v>
                </c:pt>
                <c:pt idx="16">
                  <c:v>150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Torverteilung</a:t>
            </a:r>
          </a:p>
        </c:rich>
      </c:tx>
      <c:layout>
        <c:manualLayout>
          <c:xMode val="edge"/>
          <c:yMode val="edge"/>
          <c:x val="0.43615934627170583"/>
          <c:y val="2.790700698016467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09713509935983"/>
          <c:y val="0.36434163690291438"/>
          <c:w val="0.61082767952574479"/>
          <c:h val="0.3674424167914504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332966040123482E-2"/>
                  <c:y val="-4.449737126512442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2.4223121241611907E-3"/>
                  <c:y val="-9.003518523032920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7578760264772825E-3"/>
                  <c:y val="-3.39237626256470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019415601650407E-2"/>
                  <c:y val="-4.803490894907479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0849921849656432E-2"/>
                  <c:y val="2.6694132273713488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5606663824836088E-3"/>
                  <c:y val="9.258916164891153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1.1819120158499084E-2"/>
                  <c:y val="7.332471985893410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2.9654342236842459E-2"/>
                  <c:y val="7.083071272437695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4.3993147434711645E-2"/>
                  <c:y val="4.2879825780291377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1.9867077391628418E-2"/>
                  <c:y val="4.694051014521017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3.3278909594931905E-2"/>
                  <c:y val="9.1598612092993088E-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3.3597730825015618E-2"/>
                  <c:y val="-3.2738028489472895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3.6713235156126442E-2"/>
                  <c:y val="-6.30208917383779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Tore!$A$3:$A$19</c:f>
              <c:strCache>
                <c:ptCount val="17"/>
                <c:pt idx="0">
                  <c:v>Dennis</c:v>
                </c:pt>
                <c:pt idx="1">
                  <c:v>Dennis3</c:v>
                </c:pt>
                <c:pt idx="2">
                  <c:v>Jakob</c:v>
                </c:pt>
                <c:pt idx="3">
                  <c:v>Kristof</c:v>
                </c:pt>
                <c:pt idx="4">
                  <c:v>Maddin</c:v>
                </c:pt>
                <c:pt idx="5">
                  <c:v>Markus</c:v>
                </c:pt>
                <c:pt idx="6">
                  <c:v>Micha</c:v>
                </c:pt>
                <c:pt idx="7">
                  <c:v>Nils</c:v>
                </c:pt>
                <c:pt idx="8">
                  <c:v>Olli</c:v>
                </c:pt>
                <c:pt idx="9">
                  <c:v>Paul</c:v>
                </c:pt>
                <c:pt idx="10">
                  <c:v>Rainer</c:v>
                </c:pt>
                <c:pt idx="11">
                  <c:v>Sauer</c:v>
                </c:pt>
                <c:pt idx="12">
                  <c:v>Sascha</c:v>
                </c:pt>
                <c:pt idx="13">
                  <c:v>Schlotti</c:v>
                </c:pt>
                <c:pt idx="14">
                  <c:v>Sören</c:v>
                </c:pt>
                <c:pt idx="15">
                  <c:v>Steffen</c:v>
                </c:pt>
                <c:pt idx="16">
                  <c:v>Till</c:v>
                </c:pt>
              </c:strCache>
            </c:strRef>
          </c:cat>
          <c:val>
            <c:numRef>
              <c:f>Tore!$B$3:$B$19</c:f>
              <c:numCache>
                <c:formatCode>General</c:formatCode>
                <c:ptCount val="17"/>
                <c:pt idx="0">
                  <c:v>33</c:v>
                </c:pt>
                <c:pt idx="1">
                  <c:v>130</c:v>
                </c:pt>
                <c:pt idx="2">
                  <c:v>6</c:v>
                </c:pt>
                <c:pt idx="3">
                  <c:v>32</c:v>
                </c:pt>
                <c:pt idx="4">
                  <c:v>26</c:v>
                </c:pt>
                <c:pt idx="5">
                  <c:v>22</c:v>
                </c:pt>
                <c:pt idx="6">
                  <c:v>9</c:v>
                </c:pt>
                <c:pt idx="7">
                  <c:v>66</c:v>
                </c:pt>
                <c:pt idx="8">
                  <c:v>3</c:v>
                </c:pt>
                <c:pt idx="9">
                  <c:v>53</c:v>
                </c:pt>
                <c:pt idx="10">
                  <c:v>42</c:v>
                </c:pt>
                <c:pt idx="11">
                  <c:v>78</c:v>
                </c:pt>
                <c:pt idx="12">
                  <c:v>3</c:v>
                </c:pt>
                <c:pt idx="13">
                  <c:v>3</c:v>
                </c:pt>
                <c:pt idx="14">
                  <c:v>44</c:v>
                </c:pt>
                <c:pt idx="15">
                  <c:v>92</c:v>
                </c:pt>
                <c:pt idx="16">
                  <c:v>99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Assistsverteilung</a:t>
            </a:r>
          </a:p>
        </c:rich>
      </c:tx>
      <c:layout>
        <c:manualLayout>
          <c:xMode val="edge"/>
          <c:yMode val="edge"/>
          <c:x val="0.43615934627170583"/>
          <c:y val="2.790700698016469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09713509935989"/>
          <c:y val="0.36434163690291438"/>
          <c:w val="0.61082767952574502"/>
          <c:h val="0.367442416791450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332966040123496E-2"/>
                  <c:y val="-4.449737126512442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3.6470660779251443E-2"/>
                  <c:y val="-8.590721825406501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4.4995294893552043E-3"/>
                  <c:y val="-6.488351494762853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3.2451561532336554E-2"/>
                  <c:y val="-5.216271340695416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5.0812575905029286E-2"/>
                  <c:y val="1.431023134492089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9224930897938123E-3"/>
                  <c:y val="6.782135979132639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3.1762766120016404E-2"/>
                  <c:y val="4.236496753695264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4.393899179354472E-3"/>
                  <c:y val="8.115046764665258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3.5512052311132199E-2"/>
                  <c:y val="8.4299261353940697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3.3486416853664484E-2"/>
                  <c:y val="3.8684576192681799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9249488604522097E-4"/>
                  <c:y val="6.2823431900733848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4.3131268448440882E-2"/>
                  <c:y val="-5.1313879882661756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5.3887543934434167E-3"/>
                  <c:y val="-8.9852677084095167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Assists!$A$3:$A$19</c:f>
              <c:strCache>
                <c:ptCount val="17"/>
                <c:pt idx="0">
                  <c:v>Dennis</c:v>
                </c:pt>
                <c:pt idx="1">
                  <c:v>Dennis3</c:v>
                </c:pt>
                <c:pt idx="2">
                  <c:v>Jakob</c:v>
                </c:pt>
                <c:pt idx="3">
                  <c:v>Kristof</c:v>
                </c:pt>
                <c:pt idx="4">
                  <c:v>Maddin</c:v>
                </c:pt>
                <c:pt idx="5">
                  <c:v>Markus</c:v>
                </c:pt>
                <c:pt idx="6">
                  <c:v>Micha</c:v>
                </c:pt>
                <c:pt idx="7">
                  <c:v>Nils</c:v>
                </c:pt>
                <c:pt idx="8">
                  <c:v>Olli</c:v>
                </c:pt>
                <c:pt idx="9">
                  <c:v>Paul</c:v>
                </c:pt>
                <c:pt idx="10">
                  <c:v>Rainer</c:v>
                </c:pt>
                <c:pt idx="11">
                  <c:v>Sauer</c:v>
                </c:pt>
                <c:pt idx="12">
                  <c:v>Sascha</c:v>
                </c:pt>
                <c:pt idx="13">
                  <c:v>Schlotti</c:v>
                </c:pt>
                <c:pt idx="14">
                  <c:v>Sören</c:v>
                </c:pt>
                <c:pt idx="15">
                  <c:v>Steffen</c:v>
                </c:pt>
                <c:pt idx="16">
                  <c:v>Till</c:v>
                </c:pt>
              </c:strCache>
            </c:strRef>
          </c:cat>
          <c:val>
            <c:numRef>
              <c:f>Assists!$B$3:$B$19</c:f>
              <c:numCache>
                <c:formatCode>General</c:formatCode>
                <c:ptCount val="17"/>
                <c:pt idx="0">
                  <c:v>20</c:v>
                </c:pt>
                <c:pt idx="1">
                  <c:v>41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16</c:v>
                </c:pt>
                <c:pt idx="6">
                  <c:v>8</c:v>
                </c:pt>
                <c:pt idx="7">
                  <c:v>32</c:v>
                </c:pt>
                <c:pt idx="8">
                  <c:v>1</c:v>
                </c:pt>
                <c:pt idx="9">
                  <c:v>14</c:v>
                </c:pt>
                <c:pt idx="10">
                  <c:v>21</c:v>
                </c:pt>
                <c:pt idx="11">
                  <c:v>26</c:v>
                </c:pt>
                <c:pt idx="12">
                  <c:v>2</c:v>
                </c:pt>
                <c:pt idx="13">
                  <c:v>2</c:v>
                </c:pt>
                <c:pt idx="14">
                  <c:v>61</c:v>
                </c:pt>
                <c:pt idx="15">
                  <c:v>43</c:v>
                </c:pt>
                <c:pt idx="16">
                  <c:v>51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Abschläge</a:t>
            </a:r>
          </a:p>
        </c:rich>
      </c:tx>
      <c:layout>
        <c:manualLayout>
          <c:xMode val="edge"/>
          <c:yMode val="edge"/>
          <c:x val="0.45355191256830579"/>
          <c:y val="2.661064425770309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06027210364023"/>
          <c:y val="0.35154109706141828"/>
          <c:w val="0.63479109281710289"/>
          <c:h val="0.3879557126932788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9872177986623981E-2"/>
                  <c:y val="-9.959343799949098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6624297770377038E-2"/>
                  <c:y val="-0.11512503699579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3198941214162532E-3"/>
                  <c:y val="3.606805747905979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1.6619407244864992E-2"/>
                  <c:y val="0.1215023479999621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3.8738968942243476E-2"/>
                  <c:y val="9.9762454828683206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9.4223362409931247E-3"/>
                  <c:y val="1.5175002786901197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3.5173869078244692E-2"/>
                  <c:y val="1.9320223760070681E-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1.6533714302282905E-2"/>
                  <c:y val="4.6988086890754309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3.3621183506997693E-2"/>
                  <c:y val="0.11169856006259711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5.5479055128882945E-2"/>
                  <c:y val="-5.0941370499878978E-2"/>
                </c:manualLayout>
              </c:layout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-0.10107480765289018"/>
                  <c:y val="3.8909967053049492E-2"/>
                </c:manualLayout>
              </c:layout>
              <c:dLblPos val="bestFit"/>
              <c:showCatName val="1"/>
              <c:showPercent val="1"/>
            </c:dLbl>
            <c:dLbl>
              <c:idx val="17"/>
              <c:layout>
                <c:manualLayout>
                  <c:x val="-5.0877684593675414E-2"/>
                  <c:y val="-5.05907944385789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Percent val="1"/>
            <c:showLeaderLines val="1"/>
          </c:dLbls>
          <c:cat>
            <c:strRef>
              <c:f>Sonstiges!$A$3:$A$19</c:f>
              <c:strCache>
                <c:ptCount val="17"/>
                <c:pt idx="0">
                  <c:v>Dennis</c:v>
                </c:pt>
                <c:pt idx="1">
                  <c:v>Dennis3</c:v>
                </c:pt>
                <c:pt idx="2">
                  <c:v>Jakob</c:v>
                </c:pt>
                <c:pt idx="3">
                  <c:v>Kristof</c:v>
                </c:pt>
                <c:pt idx="4">
                  <c:v>Maddin</c:v>
                </c:pt>
                <c:pt idx="5">
                  <c:v>Markus</c:v>
                </c:pt>
                <c:pt idx="6">
                  <c:v>Micha</c:v>
                </c:pt>
                <c:pt idx="7">
                  <c:v>Nils</c:v>
                </c:pt>
                <c:pt idx="8">
                  <c:v>Olli</c:v>
                </c:pt>
                <c:pt idx="9">
                  <c:v>Paul</c:v>
                </c:pt>
                <c:pt idx="10">
                  <c:v>Rainer</c:v>
                </c:pt>
                <c:pt idx="11">
                  <c:v>Sauer</c:v>
                </c:pt>
                <c:pt idx="12">
                  <c:v>Sascha</c:v>
                </c:pt>
                <c:pt idx="13">
                  <c:v>Schlotti</c:v>
                </c:pt>
                <c:pt idx="14">
                  <c:v>Sören</c:v>
                </c:pt>
                <c:pt idx="15">
                  <c:v>Steffen</c:v>
                </c:pt>
                <c:pt idx="16">
                  <c:v>Till</c:v>
                </c:pt>
              </c:strCache>
            </c:strRef>
          </c:cat>
          <c:val>
            <c:numRef>
              <c:f>Sonstiges!$C$3:$C$19</c:f>
              <c:numCache>
                <c:formatCode>General</c:formatCode>
                <c:ptCount val="17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7</c:v>
                </c:pt>
                <c:pt idx="12">
                  <c:v>1</c:v>
                </c:pt>
                <c:pt idx="13">
                  <c:v>2</c:v>
                </c:pt>
                <c:pt idx="14">
                  <c:v>12</c:v>
                </c:pt>
                <c:pt idx="15">
                  <c:v>10</c:v>
                </c:pt>
                <c:pt idx="16">
                  <c:v>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180975</xdr:colOff>
      <xdr:row>39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12</xdr:col>
      <xdr:colOff>209550</xdr:colOff>
      <xdr:row>44</xdr:row>
      <xdr:rowOff>9525</xdr:rowOff>
    </xdr:to>
    <xdr:graphicFrame macro="">
      <xdr:nvGraphicFramePr>
        <xdr:cNvPr id="23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180975</xdr:colOff>
      <xdr:row>39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13</xdr:col>
      <xdr:colOff>752475</xdr:colOff>
      <xdr:row>42</xdr:row>
      <xdr:rowOff>85725</xdr:rowOff>
    </xdr:to>
    <xdr:graphicFrame macro="">
      <xdr:nvGraphicFramePr>
        <xdr:cNvPr id="3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workbookViewId="0">
      <selection activeCell="B15" sqref="B15"/>
    </sheetView>
  </sheetViews>
  <sheetFormatPr baseColWidth="10" defaultRowHeight="12.75"/>
  <cols>
    <col min="1" max="1" width="25.7109375" customWidth="1"/>
    <col min="2" max="2" width="83.42578125" customWidth="1"/>
  </cols>
  <sheetData>
    <row r="2" spans="1:2" ht="27.75">
      <c r="A2" s="135" t="s">
        <v>106</v>
      </c>
      <c r="B2" s="136"/>
    </row>
    <row r="3" spans="1:2">
      <c r="B3" s="14"/>
    </row>
    <row r="4" spans="1:2">
      <c r="A4" s="10" t="s">
        <v>0</v>
      </c>
      <c r="B4" s="9"/>
    </row>
    <row r="5" spans="1:2">
      <c r="A5" s="32" t="s">
        <v>107</v>
      </c>
      <c r="B5" s="9"/>
    </row>
    <row r="6" spans="1:2">
      <c r="A6" s="3" t="s">
        <v>1</v>
      </c>
      <c r="B6" s="9"/>
    </row>
    <row r="7" spans="1:2">
      <c r="A7" s="3"/>
      <c r="B7" s="9"/>
    </row>
    <row r="8" spans="1:2">
      <c r="A8" s="10" t="s">
        <v>2</v>
      </c>
      <c r="B8" s="33" t="s">
        <v>70</v>
      </c>
    </row>
    <row r="9" spans="1:2">
      <c r="A9" s="10" t="s">
        <v>6</v>
      </c>
      <c r="B9" s="9" t="s">
        <v>7</v>
      </c>
    </row>
    <row r="10" spans="1:2">
      <c r="A10" s="10" t="s">
        <v>108</v>
      </c>
      <c r="B10" s="33" t="s">
        <v>117</v>
      </c>
    </row>
    <row r="11" spans="1:2">
      <c r="A11" s="10" t="s">
        <v>3</v>
      </c>
      <c r="B11" s="9" t="s">
        <v>4</v>
      </c>
    </row>
    <row r="12" spans="1:2">
      <c r="A12" s="10" t="s">
        <v>94</v>
      </c>
      <c r="B12" s="33" t="s">
        <v>115</v>
      </c>
    </row>
    <row r="13" spans="1:2">
      <c r="A13" s="10" t="s">
        <v>110</v>
      </c>
      <c r="B13" s="33" t="s">
        <v>114</v>
      </c>
    </row>
    <row r="14" spans="1:2">
      <c r="A14" s="10" t="s">
        <v>111</v>
      </c>
      <c r="B14" s="33" t="s">
        <v>116</v>
      </c>
    </row>
    <row r="15" spans="1:2">
      <c r="A15" s="10" t="s">
        <v>112</v>
      </c>
      <c r="B15" s="9" t="s">
        <v>5</v>
      </c>
    </row>
    <row r="16" spans="1:2">
      <c r="A16" s="10" t="s">
        <v>109</v>
      </c>
      <c r="B16" s="9" t="s">
        <v>62</v>
      </c>
    </row>
    <row r="17" spans="1:2">
      <c r="A17" s="10" t="s">
        <v>113</v>
      </c>
      <c r="B17" s="9" t="s">
        <v>8</v>
      </c>
    </row>
    <row r="18" spans="1:2">
      <c r="A18" s="10" t="s">
        <v>9</v>
      </c>
      <c r="B18" s="9" t="s">
        <v>10</v>
      </c>
    </row>
    <row r="19" spans="1:2">
      <c r="A19" s="3"/>
      <c r="B19" s="9"/>
    </row>
    <row r="20" spans="1:2">
      <c r="A20" s="11" t="s">
        <v>11</v>
      </c>
      <c r="B20" s="9"/>
    </row>
    <row r="21" spans="1:2">
      <c r="A21" s="11" t="s">
        <v>12</v>
      </c>
      <c r="B21" s="9"/>
    </row>
    <row r="22" spans="1:2">
      <c r="A22" s="3"/>
      <c r="B22" s="9"/>
    </row>
    <row r="23" spans="1:2">
      <c r="A23" s="3" t="s">
        <v>13</v>
      </c>
      <c r="B23" s="9"/>
    </row>
    <row r="24" spans="1:2">
      <c r="A24" s="3"/>
      <c r="B24" s="9"/>
    </row>
    <row r="25" spans="1:2">
      <c r="A25" s="20" t="s">
        <v>66</v>
      </c>
      <c r="B25" s="9"/>
    </row>
    <row r="26" spans="1:2">
      <c r="A26" s="3"/>
      <c r="B26" s="9"/>
    </row>
    <row r="27" spans="1:2" ht="38.25">
      <c r="A27" s="17" t="s">
        <v>59</v>
      </c>
      <c r="B27" s="12"/>
    </row>
  </sheetData>
  <mergeCells count="1">
    <mergeCell ref="A2:B2"/>
  </mergeCells>
  <phoneticPr fontId="0" type="noConversion"/>
  <printOptions gridLines="1"/>
  <pageMargins left="0.78740157499999996" right="0.78740157499999996" top="0.984251969" bottom="0.984251969" header="0.5" footer="0.5"/>
  <pageSetup paperSize="9"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54"/>
  <sheetViews>
    <sheetView topLeftCell="A2" workbookViewId="0">
      <selection activeCell="C21" sqref="C21"/>
    </sheetView>
  </sheetViews>
  <sheetFormatPr baseColWidth="10" defaultColWidth="0" defaultRowHeight="12.75" zeroHeight="1"/>
  <cols>
    <col min="1" max="1" width="11.42578125" customWidth="1"/>
    <col min="2" max="3" width="11.42578125" style="4" customWidth="1"/>
    <col min="4" max="4" width="17.42578125" style="4" customWidth="1"/>
    <col min="5" max="5" width="15.7109375" style="4" customWidth="1"/>
    <col min="6" max="6" width="20.140625" customWidth="1"/>
  </cols>
  <sheetData>
    <row r="1" spans="1:43" s="70" customFormat="1">
      <c r="A1" s="94"/>
      <c r="B1" s="95" t="s">
        <v>20</v>
      </c>
      <c r="C1" s="95" t="s">
        <v>56</v>
      </c>
      <c r="D1" s="95" t="s">
        <v>57</v>
      </c>
      <c r="E1" s="95" t="s">
        <v>28</v>
      </c>
      <c r="F1" s="95" t="s">
        <v>60</v>
      </c>
    </row>
    <row r="2" spans="1:43" s="30" customFormat="1" ht="16.5">
      <c r="A2" s="53" t="s">
        <v>248</v>
      </c>
      <c r="B2" s="54">
        <f>Tore!C2</f>
        <v>14</v>
      </c>
      <c r="C2" s="55">
        <v>2</v>
      </c>
      <c r="D2" s="56">
        <f t="shared" ref="D2" si="0">C2/B2</f>
        <v>0.14285714285714285</v>
      </c>
      <c r="E2" s="55"/>
      <c r="F2" s="55">
        <v>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30" customFormat="1" ht="16.5">
      <c r="A3" s="53" t="s">
        <v>91</v>
      </c>
      <c r="B3" s="54">
        <f>Tore!C3</f>
        <v>20</v>
      </c>
      <c r="C3" s="55">
        <v>2</v>
      </c>
      <c r="D3" s="56">
        <f t="shared" ref="D3:D24" si="1">C3/B3</f>
        <v>0.1</v>
      </c>
      <c r="E3" s="55"/>
      <c r="F3" s="55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30" customFormat="1" ht="16.5">
      <c r="A4" s="53" t="s">
        <v>151</v>
      </c>
      <c r="B4" s="54">
        <f>Tore!C4</f>
        <v>36</v>
      </c>
      <c r="C4" s="55">
        <v>5</v>
      </c>
      <c r="D4" s="56">
        <f t="shared" ref="D4" si="2">C4/B4</f>
        <v>0.1388888888888889</v>
      </c>
      <c r="E4" s="55">
        <v>1</v>
      </c>
      <c r="F4" s="55">
        <v>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30" customFormat="1" ht="16.5">
      <c r="A5" s="53" t="s">
        <v>162</v>
      </c>
      <c r="B5" s="54">
        <f>Tore!C5</f>
        <v>9</v>
      </c>
      <c r="C5" s="55">
        <v>0</v>
      </c>
      <c r="D5" s="56">
        <f t="shared" ref="D5" si="3">C5/B5</f>
        <v>0</v>
      </c>
      <c r="E5" s="55"/>
      <c r="F5" s="55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30" customFormat="1" ht="16.5">
      <c r="A6" s="53" t="s">
        <v>105</v>
      </c>
      <c r="B6" s="54">
        <f>Tore!C6</f>
        <v>22</v>
      </c>
      <c r="C6" s="55">
        <v>4</v>
      </c>
      <c r="D6" s="56">
        <f t="shared" si="1"/>
        <v>0.18181818181818182</v>
      </c>
      <c r="E6" s="55"/>
      <c r="F6" s="55">
        <v>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30" customFormat="1" ht="16.5">
      <c r="A7" s="53" t="s">
        <v>76</v>
      </c>
      <c r="B7" s="54">
        <f>Tore!C7</f>
        <v>24</v>
      </c>
      <c r="C7" s="55">
        <v>0</v>
      </c>
      <c r="D7" s="56">
        <f t="shared" si="1"/>
        <v>0</v>
      </c>
      <c r="E7" s="55"/>
      <c r="F7" s="55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30" customFormat="1" ht="16.5">
      <c r="A8" s="53" t="s">
        <v>127</v>
      </c>
      <c r="B8" s="54">
        <f>Tore!C8</f>
        <v>31</v>
      </c>
      <c r="C8" s="55">
        <v>6</v>
      </c>
      <c r="D8" s="56">
        <f t="shared" ref="D8" si="4">C8/B8</f>
        <v>0.19354838709677419</v>
      </c>
      <c r="E8" s="55"/>
      <c r="F8" s="55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30" customFormat="1" ht="16.5">
      <c r="A9" s="53" t="s">
        <v>232</v>
      </c>
      <c r="B9" s="54">
        <f>Tore!C9</f>
        <v>16</v>
      </c>
      <c r="C9" s="55">
        <v>3</v>
      </c>
      <c r="D9" s="56">
        <f t="shared" ref="D9" si="5">C9/B9</f>
        <v>0.1875</v>
      </c>
      <c r="E9" s="55"/>
      <c r="F9" s="55">
        <v>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30" customFormat="1" ht="16.5">
      <c r="A10" s="53" t="s">
        <v>77</v>
      </c>
      <c r="B10" s="54">
        <f>Tore!C10</f>
        <v>31</v>
      </c>
      <c r="C10" s="55">
        <v>2</v>
      </c>
      <c r="D10" s="56">
        <f t="shared" si="1"/>
        <v>6.4516129032258063E-2</v>
      </c>
      <c r="E10" s="55"/>
      <c r="F10" s="5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30" customFormat="1" ht="16.5">
      <c r="A11" s="53" t="s">
        <v>272</v>
      </c>
      <c r="B11" s="54">
        <f>Tore!C11</f>
        <v>3</v>
      </c>
      <c r="C11" s="55">
        <v>0</v>
      </c>
      <c r="D11" s="56">
        <f t="shared" ref="D11" si="6">C11/B11</f>
        <v>0</v>
      </c>
      <c r="E11" s="55"/>
      <c r="F11" s="5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30" customFormat="1" ht="16.5">
      <c r="A12" s="53" t="s">
        <v>142</v>
      </c>
      <c r="B12" s="54">
        <f>Tore!C12</f>
        <v>29</v>
      </c>
      <c r="C12" s="55">
        <v>1</v>
      </c>
      <c r="D12" s="56">
        <f t="shared" ref="D12" si="7">C12/B12</f>
        <v>3.4482758620689655E-2</v>
      </c>
      <c r="E12" s="55"/>
      <c r="F12" s="55">
        <v>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30" customFormat="1" ht="16.5">
      <c r="A13" s="53" t="s">
        <v>80</v>
      </c>
      <c r="B13" s="54">
        <f>Tore!C13</f>
        <v>35</v>
      </c>
      <c r="C13" s="55">
        <v>8</v>
      </c>
      <c r="D13" s="56">
        <f t="shared" si="1"/>
        <v>0.22857142857142856</v>
      </c>
      <c r="E13" s="55"/>
      <c r="F13" s="55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30" customFormat="1" ht="16.5">
      <c r="A14" s="53" t="s">
        <v>75</v>
      </c>
      <c r="B14" s="54">
        <f>Tore!C14</f>
        <v>44</v>
      </c>
      <c r="C14" s="55">
        <v>7</v>
      </c>
      <c r="D14" s="56">
        <f t="shared" si="1"/>
        <v>0.15909090909090909</v>
      </c>
      <c r="E14" s="55">
        <v>1</v>
      </c>
      <c r="F14" s="55">
        <v>3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30" customFormat="1" ht="16.5">
      <c r="A15" s="53" t="s">
        <v>259</v>
      </c>
      <c r="B15" s="54">
        <f>Tore!C15</f>
        <v>6</v>
      </c>
      <c r="C15" s="55">
        <v>1</v>
      </c>
      <c r="D15" s="56">
        <f t="shared" ref="D15:D16" si="8">C15/B15</f>
        <v>0.16666666666666666</v>
      </c>
      <c r="E15" s="55"/>
      <c r="F15" s="5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30" customFormat="1" ht="16.5">
      <c r="A16" s="53" t="s">
        <v>289</v>
      </c>
      <c r="B16" s="54">
        <f>Tore!C16</f>
        <v>4</v>
      </c>
      <c r="C16" s="55">
        <v>2</v>
      </c>
      <c r="D16" s="56">
        <f t="shared" si="8"/>
        <v>0.5</v>
      </c>
      <c r="E16" s="55"/>
      <c r="F16" s="5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ht="16.5">
      <c r="A17" s="53" t="s">
        <v>64</v>
      </c>
      <c r="B17" s="54">
        <f>Tore!C17</f>
        <v>40</v>
      </c>
      <c r="C17" s="55">
        <v>12</v>
      </c>
      <c r="D17" s="56">
        <f t="shared" si="1"/>
        <v>0.3</v>
      </c>
      <c r="E17" s="55"/>
      <c r="F17" s="55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8" customFormat="1" ht="16.5">
      <c r="A18" s="53" t="s">
        <v>63</v>
      </c>
      <c r="B18" s="54">
        <f>Tore!C18</f>
        <v>38</v>
      </c>
      <c r="C18" s="55">
        <v>10</v>
      </c>
      <c r="D18" s="56">
        <f t="shared" ref="D18" si="9">C18/B18</f>
        <v>0.26315789473684209</v>
      </c>
      <c r="E18" s="55"/>
      <c r="F18" s="55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30" customFormat="1" ht="16.5">
      <c r="A19" s="57" t="s">
        <v>88</v>
      </c>
      <c r="B19" s="58">
        <f>Tore!C19</f>
        <v>33</v>
      </c>
      <c r="C19" s="59">
        <v>2</v>
      </c>
      <c r="D19" s="60">
        <f t="shared" si="1"/>
        <v>6.0606060606060608E-2</v>
      </c>
      <c r="E19" s="59"/>
      <c r="F19" s="59">
        <v>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</row>
    <row r="20" spans="1:43" s="131" customFormat="1" ht="17.25" thickBot="1">
      <c r="A20" s="124" t="s">
        <v>202</v>
      </c>
      <c r="B20" s="58">
        <f>Tore!C20</f>
        <v>4</v>
      </c>
      <c r="C20" s="59">
        <v>0</v>
      </c>
      <c r="D20" s="60">
        <f t="shared" ref="D20" si="10">C20/B20</f>
        <v>0</v>
      </c>
      <c r="E20" s="59"/>
      <c r="F20" s="125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1:43" s="31" customFormat="1" ht="17.25" thickTop="1">
      <c r="A21" s="81" t="s">
        <v>61</v>
      </c>
      <c r="B21" s="119">
        <f>Tore!C21</f>
        <v>24</v>
      </c>
      <c r="C21" s="66">
        <v>10</v>
      </c>
      <c r="D21" s="67">
        <f t="shared" si="1"/>
        <v>0.41666666666666669</v>
      </c>
      <c r="E21" s="66"/>
      <c r="F21" s="66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</row>
    <row r="22" spans="1:43" s="101" customFormat="1" ht="16.5">
      <c r="A22" s="83" t="s">
        <v>61</v>
      </c>
      <c r="B22" s="54">
        <f>Tore!C22</f>
        <v>46</v>
      </c>
      <c r="C22" s="55">
        <v>28</v>
      </c>
      <c r="D22" s="56">
        <f t="shared" si="1"/>
        <v>0.60869565217391308</v>
      </c>
      <c r="E22" s="55">
        <v>1</v>
      </c>
      <c r="F22" s="55">
        <v>2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</row>
    <row r="23" spans="1:43" s="80" customFormat="1" ht="16.5">
      <c r="A23" s="78" t="s">
        <v>71</v>
      </c>
      <c r="B23" s="54">
        <f>Tore!C23</f>
        <v>43</v>
      </c>
      <c r="C23" s="64">
        <v>27</v>
      </c>
      <c r="D23" s="65">
        <f t="shared" si="1"/>
        <v>0.62790697674418605</v>
      </c>
      <c r="E23" s="64"/>
      <c r="F23" s="64">
        <v>1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</row>
    <row r="24" spans="1:43" s="70" customFormat="1">
      <c r="A24" s="96" t="s">
        <v>24</v>
      </c>
      <c r="B24" s="97">
        <f>Tore!C24</f>
        <v>439</v>
      </c>
      <c r="C24" s="98">
        <f>SUM(C2:C20)</f>
        <v>67</v>
      </c>
      <c r="D24" s="99">
        <f t="shared" si="1"/>
        <v>0.15261958997722094</v>
      </c>
      <c r="E24" s="99">
        <f>SUM(E2:E20)</f>
        <v>2</v>
      </c>
      <c r="F24" s="99">
        <f>SUM(F2:F20)</f>
        <v>13</v>
      </c>
    </row>
    <row r="25" spans="1:43" hidden="1">
      <c r="A25" s="139"/>
      <c r="B25" s="139"/>
      <c r="C25" s="139"/>
      <c r="D25" s="139"/>
      <c r="E25" s="139"/>
      <c r="F25" s="139"/>
      <c r="G25" s="139"/>
      <c r="H25" s="139"/>
      <c r="I25" s="139"/>
    </row>
    <row r="26" spans="1:43" hidden="1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43" hidden="1">
      <c r="A27" s="139"/>
      <c r="B27" s="139"/>
      <c r="C27" s="139"/>
      <c r="D27" s="139"/>
      <c r="E27" s="139"/>
      <c r="F27" s="139"/>
      <c r="G27" s="139"/>
      <c r="H27" s="139"/>
      <c r="I27" s="139"/>
    </row>
    <row r="28" spans="1:43" hidden="1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43" hidden="1">
      <c r="A29" s="139"/>
      <c r="B29" s="139"/>
      <c r="C29" s="139"/>
      <c r="D29" s="139"/>
      <c r="E29" s="139"/>
      <c r="F29" s="139"/>
      <c r="G29" s="139"/>
      <c r="H29" s="139"/>
      <c r="I29" s="139"/>
    </row>
    <row r="30" spans="1:43" hidden="1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43" hidden="1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43" hidden="1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idden="1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hidden="1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idden="1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hidden="1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idden="1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hidden="1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idden="1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idden="1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hidden="1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idden="1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hidden="1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9" hidden="1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idden="1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idden="1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9" hidden="1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9" hidden="1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9" hidden="1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hidden="1">
      <c r="A50" s="139"/>
      <c r="B50" s="139"/>
      <c r="C50" s="139"/>
      <c r="D50" s="139"/>
      <c r="E50" s="139"/>
      <c r="F50" s="139"/>
      <c r="G50" s="139"/>
      <c r="H50" s="139"/>
      <c r="I50" s="139"/>
    </row>
    <row r="51" spans="1:9" hidden="1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hidden="1">
      <c r="A52" s="139"/>
      <c r="B52" s="139"/>
      <c r="C52" s="139"/>
      <c r="D52" s="139"/>
      <c r="E52" s="139"/>
      <c r="F52" s="139"/>
      <c r="G52" s="139"/>
      <c r="H52" s="139"/>
      <c r="I52" s="139"/>
    </row>
    <row r="53" spans="1:9" hidden="1">
      <c r="A53" s="139"/>
      <c r="B53" s="139"/>
      <c r="C53" s="139"/>
      <c r="D53" s="139"/>
      <c r="E53" s="139"/>
      <c r="F53" s="139"/>
      <c r="G53" s="139"/>
      <c r="H53" s="139"/>
      <c r="I53" s="139"/>
    </row>
    <row r="54" spans="1:9" hidden="1">
      <c r="A54" s="139"/>
      <c r="B54" s="139"/>
      <c r="C54" s="139"/>
      <c r="D54" s="139"/>
      <c r="E54" s="139"/>
      <c r="F54" s="139"/>
      <c r="G54" s="139"/>
      <c r="H54" s="139"/>
      <c r="I54" s="139"/>
    </row>
    <row r="55" spans="1:9" hidden="1">
      <c r="A55" s="139"/>
      <c r="B55" s="139"/>
      <c r="C55" s="139"/>
      <c r="D55" s="139"/>
      <c r="E55" s="139"/>
      <c r="F55" s="139"/>
      <c r="G55" s="139"/>
      <c r="H55" s="139"/>
      <c r="I55" s="139"/>
    </row>
    <row r="56" spans="1:9" hidden="1">
      <c r="A56" s="139"/>
      <c r="B56" s="139"/>
      <c r="C56" s="139"/>
      <c r="D56" s="139"/>
      <c r="E56" s="139"/>
      <c r="F56" s="139"/>
      <c r="G56" s="139"/>
      <c r="H56" s="139"/>
      <c r="I56" s="139"/>
    </row>
    <row r="57" spans="1:9" hidden="1">
      <c r="A57" s="139"/>
      <c r="B57" s="139"/>
      <c r="C57" s="139"/>
      <c r="D57" s="139"/>
      <c r="E57" s="139"/>
      <c r="F57" s="139"/>
      <c r="G57" s="139"/>
      <c r="H57" s="139"/>
      <c r="I57" s="139"/>
    </row>
    <row r="58" spans="1:9" hidden="1">
      <c r="A58" s="139"/>
      <c r="B58" s="139"/>
      <c r="C58" s="139"/>
      <c r="D58" s="139"/>
      <c r="E58" s="139"/>
      <c r="F58" s="139"/>
      <c r="G58" s="139"/>
      <c r="H58" s="139"/>
      <c r="I58" s="139"/>
    </row>
    <row r="59" spans="1:9" hidden="1">
      <c r="A59" s="139"/>
      <c r="B59" s="139"/>
      <c r="C59" s="139"/>
      <c r="D59" s="139"/>
      <c r="E59" s="139"/>
      <c r="F59" s="139"/>
      <c r="G59" s="139"/>
      <c r="H59" s="139"/>
      <c r="I59" s="139"/>
    </row>
    <row r="60" spans="1:9" hidden="1">
      <c r="A60" s="139"/>
      <c r="B60" s="139"/>
      <c r="C60" s="139"/>
      <c r="D60" s="139"/>
      <c r="E60" s="139"/>
      <c r="F60" s="139"/>
      <c r="G60" s="139"/>
      <c r="H60" s="139"/>
      <c r="I60" s="139"/>
    </row>
    <row r="61" spans="1:9" hidden="1">
      <c r="A61" s="139"/>
      <c r="B61" s="139"/>
      <c r="C61" s="139"/>
      <c r="D61" s="139"/>
      <c r="E61" s="139"/>
      <c r="F61" s="139"/>
      <c r="G61" s="139"/>
      <c r="H61" s="139"/>
      <c r="I61" s="139"/>
    </row>
    <row r="62" spans="1:9" hidden="1">
      <c r="A62" s="139"/>
      <c r="B62" s="139"/>
      <c r="C62" s="139"/>
      <c r="D62" s="139"/>
      <c r="E62" s="139"/>
      <c r="F62" s="139"/>
      <c r="G62" s="139"/>
      <c r="H62" s="139"/>
      <c r="I62" s="139"/>
    </row>
    <row r="63" spans="1:9" hidden="1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9" hidden="1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hidden="1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hidden="1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idden="1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idden="1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9" hidden="1">
      <c r="A69" s="139"/>
      <c r="B69" s="139"/>
      <c r="C69" s="139"/>
      <c r="D69" s="139"/>
      <c r="E69" s="139"/>
      <c r="F69" s="139"/>
      <c r="G69" s="139"/>
      <c r="H69" s="139"/>
      <c r="I69" s="139"/>
    </row>
    <row r="70" spans="1:9" hidden="1">
      <c r="A70" s="139"/>
      <c r="B70" s="139"/>
      <c r="C70" s="139"/>
      <c r="D70" s="139"/>
      <c r="E70" s="139"/>
      <c r="F70" s="139"/>
      <c r="G70" s="139"/>
      <c r="H70" s="139"/>
      <c r="I70" s="139"/>
    </row>
    <row r="71" spans="1:9" hidden="1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hidden="1">
      <c r="A72" s="139"/>
      <c r="B72" s="139"/>
      <c r="C72" s="139"/>
      <c r="D72" s="139"/>
      <c r="E72" s="139"/>
      <c r="F72" s="139"/>
      <c r="G72" s="139"/>
      <c r="H72" s="139"/>
      <c r="I72" s="139"/>
    </row>
    <row r="73" spans="1:9" hidden="1">
      <c r="A73" s="139"/>
      <c r="B73" s="139"/>
      <c r="C73" s="139"/>
      <c r="D73" s="139"/>
      <c r="E73" s="139"/>
      <c r="F73" s="139"/>
      <c r="G73" s="139"/>
      <c r="H73" s="139"/>
      <c r="I73" s="139"/>
    </row>
    <row r="74" spans="1:9" hidden="1">
      <c r="A74" s="139"/>
      <c r="B74" s="139"/>
      <c r="C74" s="139"/>
      <c r="D74" s="139"/>
      <c r="E74" s="139"/>
      <c r="F74" s="139"/>
      <c r="G74" s="139"/>
      <c r="H74" s="139"/>
      <c r="I74" s="139"/>
    </row>
    <row r="75" spans="1:9" hidden="1">
      <c r="A75" s="139"/>
      <c r="B75" s="139"/>
      <c r="C75" s="139"/>
      <c r="D75" s="139"/>
      <c r="E75" s="139"/>
      <c r="F75" s="139"/>
      <c r="G75" s="139"/>
      <c r="H75" s="139"/>
      <c r="I75" s="139"/>
    </row>
    <row r="76" spans="1:9" hidden="1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9" hidden="1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hidden="1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hidden="1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idden="1">
      <c r="A80" s="139"/>
      <c r="B80" s="139"/>
      <c r="C80" s="139"/>
      <c r="D80" s="139"/>
      <c r="E80" s="139"/>
      <c r="F80" s="139"/>
      <c r="G80" s="139"/>
      <c r="H80" s="139"/>
      <c r="I80" s="139"/>
    </row>
    <row r="81" spans="1:9" hidden="1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hidden="1">
      <c r="A82" s="139"/>
      <c r="B82" s="139"/>
      <c r="C82" s="139"/>
      <c r="D82" s="139"/>
      <c r="E82" s="139"/>
      <c r="F82" s="139"/>
      <c r="G82" s="139"/>
      <c r="H82" s="139"/>
      <c r="I82" s="139"/>
    </row>
    <row r="83" spans="1:9" hidden="1">
      <c r="A83" s="139"/>
      <c r="B83" s="139"/>
      <c r="C83" s="139"/>
      <c r="D83" s="139"/>
      <c r="E83" s="139"/>
      <c r="F83" s="139"/>
      <c r="G83" s="139"/>
      <c r="H83" s="139"/>
      <c r="I83" s="139"/>
    </row>
    <row r="84" spans="1:9" hidden="1">
      <c r="A84" s="139"/>
      <c r="B84" s="139"/>
      <c r="C84" s="139"/>
      <c r="D84" s="139"/>
      <c r="E84" s="139"/>
      <c r="F84" s="139"/>
      <c r="G84" s="139"/>
      <c r="H84" s="139"/>
      <c r="I84" s="139"/>
    </row>
    <row r="85" spans="1:9" hidden="1">
      <c r="A85" s="139"/>
      <c r="B85" s="139"/>
      <c r="C85" s="139"/>
      <c r="D85" s="139"/>
      <c r="E85" s="139"/>
      <c r="F85" s="139"/>
      <c r="G85" s="139"/>
      <c r="H85" s="139"/>
      <c r="I85" s="139"/>
    </row>
    <row r="86" spans="1:9" hidden="1">
      <c r="A86" s="139"/>
      <c r="B86" s="139"/>
      <c r="C86" s="139"/>
      <c r="D86" s="139"/>
      <c r="E86" s="139"/>
      <c r="F86" s="139"/>
      <c r="G86" s="139"/>
      <c r="H86" s="139"/>
      <c r="I86" s="139"/>
    </row>
    <row r="87" spans="1:9" hidden="1">
      <c r="A87" s="139"/>
      <c r="B87" s="139"/>
      <c r="C87" s="139"/>
      <c r="D87" s="139"/>
      <c r="E87" s="139"/>
      <c r="F87" s="139"/>
      <c r="G87" s="139"/>
      <c r="H87" s="139"/>
      <c r="I87" s="139"/>
    </row>
    <row r="88" spans="1:9" hidden="1">
      <c r="A88" s="139"/>
      <c r="B88" s="139"/>
      <c r="C88" s="139"/>
      <c r="D88" s="139"/>
      <c r="E88" s="139"/>
      <c r="F88" s="139"/>
      <c r="G88" s="139"/>
      <c r="H88" s="139"/>
      <c r="I88" s="139"/>
    </row>
    <row r="89" spans="1:9" hidden="1">
      <c r="A89" s="139"/>
      <c r="B89" s="139"/>
      <c r="C89" s="139"/>
      <c r="D89" s="139"/>
      <c r="E89" s="139"/>
      <c r="F89" s="139"/>
      <c r="G89" s="139"/>
      <c r="H89" s="139"/>
      <c r="I89" s="139"/>
    </row>
    <row r="90" spans="1:9" hidden="1">
      <c r="A90" s="139"/>
      <c r="B90" s="139"/>
      <c r="C90" s="139"/>
      <c r="D90" s="139"/>
      <c r="E90" s="139"/>
      <c r="F90" s="139"/>
      <c r="G90" s="139"/>
      <c r="H90" s="139"/>
      <c r="I90" s="139"/>
    </row>
    <row r="91" spans="1:9" hidden="1">
      <c r="A91" s="139"/>
      <c r="B91" s="139"/>
      <c r="C91" s="139"/>
      <c r="D91" s="139"/>
      <c r="E91" s="139"/>
      <c r="F91" s="139"/>
      <c r="G91" s="139"/>
      <c r="H91" s="139"/>
      <c r="I91" s="139"/>
    </row>
    <row r="92" spans="1:9" hidden="1">
      <c r="A92" s="139"/>
      <c r="B92" s="139"/>
      <c r="C92" s="139"/>
      <c r="D92" s="139"/>
      <c r="E92" s="139"/>
      <c r="F92" s="139"/>
      <c r="G92" s="139"/>
      <c r="H92" s="139"/>
      <c r="I92" s="139"/>
    </row>
    <row r="93" spans="1:9" hidden="1">
      <c r="A93" s="139"/>
      <c r="B93" s="139"/>
      <c r="C93" s="139"/>
      <c r="D93" s="139"/>
      <c r="E93" s="139"/>
      <c r="F93" s="139"/>
      <c r="G93" s="139"/>
      <c r="H93" s="139"/>
      <c r="I93" s="139"/>
    </row>
    <row r="94" spans="1:9" hidden="1">
      <c r="A94" s="139"/>
      <c r="B94" s="139"/>
      <c r="C94" s="139"/>
      <c r="D94" s="139"/>
      <c r="E94" s="139"/>
      <c r="F94" s="139"/>
      <c r="G94" s="139"/>
      <c r="H94" s="139"/>
      <c r="I94" s="139"/>
    </row>
    <row r="95" spans="1:9" hidden="1">
      <c r="A95" s="139"/>
      <c r="B95" s="139"/>
      <c r="C95" s="139"/>
      <c r="D95" s="139"/>
      <c r="E95" s="139"/>
      <c r="F95" s="139"/>
      <c r="G95" s="139"/>
      <c r="H95" s="139"/>
      <c r="I95" s="139"/>
    </row>
    <row r="96" spans="1:9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</sheetData>
  <mergeCells count="1">
    <mergeCell ref="A25:I95"/>
  </mergeCells>
  <phoneticPr fontId="0" type="noConversion"/>
  <conditionalFormatting sqref="A21:F23 A3:AQ20">
    <cfRule type="expression" dxfId="8" priority="36" stopIfTrue="1">
      <formula>MOD(ROW(),2)=0</formula>
    </cfRule>
  </conditionalFormatting>
  <conditionalFormatting sqref="G3:AF20">
    <cfRule type="expression" dxfId="7" priority="35" stopIfTrue="1">
      <formula>MOD(ROW(),2)=0</formula>
    </cfRule>
  </conditionalFormatting>
  <conditionalFormatting sqref="G21:AQ23">
    <cfRule type="expression" dxfId="6" priority="14" stopIfTrue="1">
      <formula>MOD(ROW(),2)=0</formula>
    </cfRule>
  </conditionalFormatting>
  <conditionalFormatting sqref="G21:AF23">
    <cfRule type="expression" dxfId="5" priority="13" stopIfTrue="1">
      <formula>MOD(ROW(),2)=0</formula>
    </cfRule>
  </conditionalFormatting>
  <conditionalFormatting sqref="A2:AQ2">
    <cfRule type="expression" dxfId="4" priority="3" stopIfTrue="1">
      <formula>MOD(ROW(),2)=0</formula>
    </cfRule>
  </conditionalFormatting>
  <conditionalFormatting sqref="G2:AF2">
    <cfRule type="expression" dxfId="3" priority="2" stopIfTrue="1">
      <formula>MOD(ROW(),2)=0</formula>
    </cfRule>
  </conditionalFormatting>
  <conditionalFormatting sqref="B2:D2">
    <cfRule type="expression" dxfId="2" priority="1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C10" workbookViewId="0"/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B13" sqref="B13"/>
    </sheetView>
  </sheetViews>
  <sheetFormatPr baseColWidth="10" defaultRowHeight="12.75"/>
  <cols>
    <col min="1" max="1" width="42.28515625" customWidth="1"/>
    <col min="2" max="2" width="28.140625" customWidth="1"/>
    <col min="3" max="3" width="25.42578125" style="6" customWidth="1"/>
  </cols>
  <sheetData>
    <row r="1" spans="1:3" s="5" customFormat="1">
      <c r="A1" s="75" t="s">
        <v>29</v>
      </c>
      <c r="B1" s="75" t="s">
        <v>30</v>
      </c>
      <c r="C1" s="76" t="s">
        <v>31</v>
      </c>
    </row>
    <row r="2" spans="1:3">
      <c r="A2" s="77" t="s">
        <v>32</v>
      </c>
      <c r="B2" s="1"/>
      <c r="C2" s="7"/>
    </row>
    <row r="3" spans="1:3">
      <c r="A3" s="77" t="s">
        <v>33</v>
      </c>
      <c r="B3" s="1"/>
      <c r="C3" s="7"/>
    </row>
    <row r="4" spans="1:3">
      <c r="A4" s="77" t="s">
        <v>34</v>
      </c>
      <c r="B4" s="1"/>
      <c r="C4" s="7"/>
    </row>
    <row r="5" spans="1:3">
      <c r="A5" s="77" t="s">
        <v>35</v>
      </c>
      <c r="B5" s="1"/>
      <c r="C5" s="7"/>
    </row>
    <row r="6" spans="1:3">
      <c r="A6" s="77" t="s">
        <v>36</v>
      </c>
      <c r="B6" s="1"/>
      <c r="C6" s="7"/>
    </row>
    <row r="7" spans="1:3">
      <c r="A7" s="77" t="s">
        <v>37</v>
      </c>
      <c r="B7" s="1"/>
      <c r="C7" s="7"/>
    </row>
    <row r="8" spans="1:3">
      <c r="A8" s="77" t="s">
        <v>38</v>
      </c>
      <c r="B8" s="1"/>
      <c r="C8" s="7"/>
    </row>
    <row r="9" spans="1:3">
      <c r="A9" s="77" t="s">
        <v>39</v>
      </c>
      <c r="B9" s="1"/>
      <c r="C9" s="7"/>
    </row>
    <row r="10" spans="1:3">
      <c r="A10" s="77" t="s">
        <v>40</v>
      </c>
      <c r="B10" s="1"/>
      <c r="C10" s="8"/>
    </row>
    <row r="11" spans="1:3">
      <c r="A11" s="77" t="s">
        <v>41</v>
      </c>
      <c r="B11" s="1"/>
      <c r="C11" s="7"/>
    </row>
    <row r="12" spans="1:3">
      <c r="A12" s="77" t="s">
        <v>42</v>
      </c>
      <c r="B12" s="1"/>
      <c r="C12" s="7"/>
    </row>
    <row r="13" spans="1:3">
      <c r="A13" s="77" t="s">
        <v>43</v>
      </c>
      <c r="B13" s="1"/>
      <c r="C13" s="7"/>
    </row>
    <row r="14" spans="1:3">
      <c r="A14" s="77" t="s">
        <v>44</v>
      </c>
      <c r="B14" s="1"/>
      <c r="C14" s="7"/>
    </row>
    <row r="15" spans="1:3">
      <c r="A15" s="77" t="s">
        <v>45</v>
      </c>
      <c r="B15" s="1"/>
      <c r="C15" s="7"/>
    </row>
    <row r="16" spans="1:3">
      <c r="A16" s="77" t="s">
        <v>46</v>
      </c>
      <c r="B16" s="1"/>
      <c r="C16" s="7"/>
    </row>
    <row r="17" spans="1:3">
      <c r="A17" s="77" t="s">
        <v>47</v>
      </c>
      <c r="B17" s="1"/>
      <c r="C17" s="7"/>
    </row>
    <row r="18" spans="1:3">
      <c r="A18" s="77" t="s">
        <v>48</v>
      </c>
      <c r="B18" s="1"/>
      <c r="C18" s="7"/>
    </row>
    <row r="19" spans="1:3">
      <c r="A19" s="77" t="s">
        <v>49</v>
      </c>
      <c r="B19" s="1"/>
      <c r="C19" s="7"/>
    </row>
    <row r="20" spans="1:3">
      <c r="A20" s="77" t="s">
        <v>50</v>
      </c>
      <c r="B20" s="1"/>
      <c r="C20" s="7"/>
    </row>
    <row r="21" spans="1:3">
      <c r="A21" s="77" t="s">
        <v>51</v>
      </c>
      <c r="B21" s="1"/>
      <c r="C21" s="7"/>
    </row>
    <row r="28" spans="1:3">
      <c r="A28" s="13"/>
    </row>
  </sheetData>
  <phoneticPr fontId="0" type="noConversion"/>
  <printOptions gridLines="1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9"/>
  <sheetViews>
    <sheetView tabSelected="1" topLeftCell="A194" zoomScale="90" zoomScaleNormal="90" workbookViewId="0">
      <selection activeCell="B201" sqref="B201"/>
    </sheetView>
  </sheetViews>
  <sheetFormatPr baseColWidth="10" defaultColWidth="0" defaultRowHeight="15"/>
  <cols>
    <col min="1" max="1" width="21" style="24" bestFit="1" customWidth="1"/>
    <col min="2" max="2" width="107.42578125" style="25" customWidth="1"/>
    <col min="3" max="3" width="12.7109375" style="22" customWidth="1"/>
    <col min="4" max="4" width="13.7109375" style="26" bestFit="1" customWidth="1"/>
    <col min="5" max="16384" width="0" style="23" hidden="1"/>
  </cols>
  <sheetData>
    <row r="1" spans="1:4" ht="12.75">
      <c r="A1" s="137"/>
      <c r="B1" s="138"/>
      <c r="C1" s="138"/>
      <c r="D1" s="138"/>
    </row>
    <row r="3" spans="1:4" ht="21.75">
      <c r="A3" s="34" t="s">
        <v>65</v>
      </c>
      <c r="B3" s="35">
        <v>41908</v>
      </c>
      <c r="C3" s="36" t="s">
        <v>54</v>
      </c>
      <c r="D3" s="37" t="s">
        <v>53</v>
      </c>
    </row>
    <row r="4" spans="1:4" ht="21.95" customHeight="1">
      <c r="A4" s="38" t="s">
        <v>14</v>
      </c>
      <c r="B4" s="39" t="s">
        <v>119</v>
      </c>
      <c r="C4" s="118">
        <v>0.42499999999999999</v>
      </c>
      <c r="D4" s="41" t="s">
        <v>90</v>
      </c>
    </row>
    <row r="5" spans="1:4" ht="21.95" customHeight="1">
      <c r="A5" s="38" t="s">
        <v>17</v>
      </c>
      <c r="B5" s="39" t="s">
        <v>120</v>
      </c>
      <c r="C5" s="41" t="s">
        <v>99</v>
      </c>
      <c r="D5" s="41" t="s">
        <v>83</v>
      </c>
    </row>
    <row r="6" spans="1:4" ht="21.95" customHeight="1">
      <c r="A6" s="42" t="s">
        <v>3</v>
      </c>
      <c r="B6" s="39" t="s">
        <v>100</v>
      </c>
      <c r="C6" s="40"/>
      <c r="D6" s="41"/>
    </row>
    <row r="7" spans="1:4" ht="21.95" customHeight="1">
      <c r="A7" s="42" t="s">
        <v>94</v>
      </c>
      <c r="B7" s="39" t="s">
        <v>101</v>
      </c>
      <c r="C7" s="40"/>
      <c r="D7" s="41"/>
    </row>
    <row r="8" spans="1:4" ht="21.95" customHeight="1">
      <c r="A8" s="42" t="s">
        <v>18</v>
      </c>
      <c r="B8" s="39" t="s">
        <v>87</v>
      </c>
      <c r="C8" s="40"/>
      <c r="D8" s="41"/>
    </row>
    <row r="9" spans="1:4" ht="21.95" customHeight="1">
      <c r="A9" s="42" t="s">
        <v>55</v>
      </c>
      <c r="B9" s="39" t="s">
        <v>102</v>
      </c>
      <c r="C9" s="40"/>
      <c r="D9" s="41"/>
    </row>
    <row r="10" spans="1:4" ht="21.95" customHeight="1">
      <c r="A10" s="42" t="s">
        <v>15</v>
      </c>
      <c r="B10" s="39" t="s">
        <v>104</v>
      </c>
      <c r="C10" s="40"/>
      <c r="D10" s="41"/>
    </row>
    <row r="11" spans="1:4" ht="21.95" customHeight="1">
      <c r="A11" s="42" t="s">
        <v>58</v>
      </c>
      <c r="B11" s="39" t="s">
        <v>103</v>
      </c>
      <c r="C11" s="40"/>
      <c r="D11" s="41"/>
    </row>
    <row r="12" spans="1:4" ht="21.95" customHeight="1">
      <c r="A12" s="42" t="s">
        <v>52</v>
      </c>
      <c r="B12" s="39" t="s">
        <v>128</v>
      </c>
      <c r="C12" s="40"/>
      <c r="D12" s="41"/>
    </row>
    <row r="13" spans="1:4" ht="45">
      <c r="A13" s="42" t="s">
        <v>16</v>
      </c>
      <c r="B13" s="120" t="s">
        <v>118</v>
      </c>
      <c r="C13" s="40"/>
      <c r="D13" s="41"/>
    </row>
    <row r="15" spans="1:4" ht="21.75">
      <c r="A15" s="34" t="s">
        <v>74</v>
      </c>
      <c r="B15" s="35">
        <v>41922</v>
      </c>
      <c r="C15" s="36" t="s">
        <v>54</v>
      </c>
      <c r="D15" s="37" t="s">
        <v>53</v>
      </c>
    </row>
    <row r="16" spans="1:4" ht="21.75">
      <c r="A16" s="38" t="s">
        <v>14</v>
      </c>
      <c r="B16" s="39" t="s">
        <v>121</v>
      </c>
      <c r="C16" s="118">
        <v>0.4201388888888889</v>
      </c>
      <c r="D16" s="41" t="s">
        <v>89</v>
      </c>
    </row>
    <row r="17" spans="1:4" ht="21.75">
      <c r="A17" s="38" t="s">
        <v>17</v>
      </c>
      <c r="B17" s="39" t="s">
        <v>122</v>
      </c>
      <c r="C17" s="118">
        <v>0.34027777777777773</v>
      </c>
      <c r="D17" s="41" t="s">
        <v>82</v>
      </c>
    </row>
    <row r="18" spans="1:4" ht="21.75">
      <c r="A18" s="38" t="s">
        <v>85</v>
      </c>
      <c r="B18" s="39" t="s">
        <v>122</v>
      </c>
      <c r="C18" s="118">
        <v>0.20833333333333334</v>
      </c>
      <c r="D18" s="41" t="s">
        <v>86</v>
      </c>
    </row>
    <row r="19" spans="1:4" ht="21.75">
      <c r="A19" s="42" t="s">
        <v>3</v>
      </c>
      <c r="B19" s="39" t="s">
        <v>124</v>
      </c>
      <c r="C19" s="40"/>
      <c r="D19" s="41"/>
    </row>
    <row r="20" spans="1:4" ht="21.75">
      <c r="A20" s="42" t="s">
        <v>94</v>
      </c>
      <c r="B20" s="39" t="s">
        <v>125</v>
      </c>
      <c r="C20" s="40"/>
      <c r="D20" s="41"/>
    </row>
    <row r="21" spans="1:4" ht="21.75">
      <c r="A21" s="42" t="s">
        <v>18</v>
      </c>
      <c r="B21" s="39" t="s">
        <v>93</v>
      </c>
      <c r="C21" s="40"/>
      <c r="D21" s="41"/>
    </row>
    <row r="22" spans="1:4" ht="21.75">
      <c r="A22" s="42" t="s">
        <v>55</v>
      </c>
      <c r="B22" s="39" t="s">
        <v>126</v>
      </c>
      <c r="C22" s="40"/>
      <c r="D22" s="41"/>
    </row>
    <row r="23" spans="1:4" ht="21.75">
      <c r="A23" s="42" t="s">
        <v>15</v>
      </c>
      <c r="B23" s="39"/>
      <c r="C23" s="40"/>
      <c r="D23" s="41"/>
    </row>
    <row r="24" spans="1:4" ht="21.75">
      <c r="A24" s="42" t="s">
        <v>58</v>
      </c>
      <c r="B24" s="39"/>
      <c r="C24" s="40"/>
      <c r="D24" s="41"/>
    </row>
    <row r="25" spans="1:4" ht="21.95" customHeight="1">
      <c r="A25" s="42" t="s">
        <v>52</v>
      </c>
      <c r="B25" s="39" t="s">
        <v>129</v>
      </c>
      <c r="C25" s="40"/>
      <c r="D25" s="41"/>
    </row>
    <row r="26" spans="1:4" ht="21.75">
      <c r="A26" s="42" t="s">
        <v>16</v>
      </c>
      <c r="B26" s="43" t="s">
        <v>123</v>
      </c>
      <c r="C26" s="40"/>
      <c r="D26" s="41"/>
    </row>
    <row r="28" spans="1:4" ht="21.75">
      <c r="A28" s="34" t="s">
        <v>130</v>
      </c>
      <c r="B28" s="35">
        <v>41957</v>
      </c>
      <c r="C28" s="36" t="s">
        <v>54</v>
      </c>
      <c r="D28" s="37" t="s">
        <v>53</v>
      </c>
    </row>
    <row r="29" spans="1:4" ht="21.75">
      <c r="A29" s="38" t="s">
        <v>14</v>
      </c>
      <c r="B29" s="39" t="s">
        <v>131</v>
      </c>
      <c r="C29" s="118">
        <v>0.21527777777777779</v>
      </c>
      <c r="D29" s="41" t="s">
        <v>132</v>
      </c>
    </row>
    <row r="30" spans="1:4" ht="21.75">
      <c r="A30" s="38" t="s">
        <v>17</v>
      </c>
      <c r="B30" s="39" t="s">
        <v>133</v>
      </c>
      <c r="C30" s="118">
        <v>0.34027777777777773</v>
      </c>
      <c r="D30" s="41" t="s">
        <v>134</v>
      </c>
    </row>
    <row r="31" spans="1:4" ht="21.75">
      <c r="A31" s="38" t="s">
        <v>85</v>
      </c>
      <c r="B31" s="39" t="s">
        <v>135</v>
      </c>
      <c r="C31" s="118">
        <v>0.42499999999999999</v>
      </c>
      <c r="D31" s="41" t="s">
        <v>90</v>
      </c>
    </row>
    <row r="32" spans="1:4" ht="21.75">
      <c r="A32" s="42" t="s">
        <v>3</v>
      </c>
      <c r="B32" s="39" t="s">
        <v>136</v>
      </c>
      <c r="C32" s="40"/>
      <c r="D32" s="41"/>
    </row>
    <row r="33" spans="1:4" ht="21.75">
      <c r="A33" s="42" t="s">
        <v>94</v>
      </c>
      <c r="B33" s="39" t="s">
        <v>137</v>
      </c>
      <c r="C33" s="40"/>
      <c r="D33" s="41"/>
    </row>
    <row r="34" spans="1:4" ht="21.75">
      <c r="A34" s="42" t="s">
        <v>18</v>
      </c>
      <c r="B34" s="39" t="s">
        <v>138</v>
      </c>
      <c r="C34" s="40"/>
      <c r="D34" s="41"/>
    </row>
    <row r="35" spans="1:4" ht="21.75">
      <c r="A35" s="42" t="s">
        <v>55</v>
      </c>
      <c r="B35" s="39" t="s">
        <v>139</v>
      </c>
      <c r="C35" s="40"/>
      <c r="D35" s="41"/>
    </row>
    <row r="36" spans="1:4" ht="21.75">
      <c r="A36" s="42" t="s">
        <v>15</v>
      </c>
      <c r="B36" s="39"/>
      <c r="C36" s="40"/>
      <c r="D36" s="41"/>
    </row>
    <row r="37" spans="1:4" ht="21.75">
      <c r="A37" s="42" t="s">
        <v>58</v>
      </c>
      <c r="B37" s="39"/>
      <c r="C37" s="40"/>
      <c r="D37" s="41"/>
    </row>
    <row r="38" spans="1:4" ht="21.75">
      <c r="A38" s="42" t="s">
        <v>52</v>
      </c>
      <c r="B38" s="39" t="s">
        <v>140</v>
      </c>
      <c r="C38" s="40"/>
      <c r="D38" s="41"/>
    </row>
    <row r="39" spans="1:4" ht="21.75">
      <c r="A39" s="42" t="s">
        <v>16</v>
      </c>
      <c r="B39" s="43" t="s">
        <v>141</v>
      </c>
      <c r="C39" s="40"/>
      <c r="D39" s="41"/>
    </row>
    <row r="41" spans="1:4" ht="21.75">
      <c r="A41" s="34" t="s">
        <v>143</v>
      </c>
      <c r="B41" s="35">
        <v>41964</v>
      </c>
      <c r="C41" s="36" t="s">
        <v>54</v>
      </c>
      <c r="D41" s="37" t="s">
        <v>53</v>
      </c>
    </row>
    <row r="42" spans="1:4" ht="21.75">
      <c r="A42" s="38" t="s">
        <v>14</v>
      </c>
      <c r="B42" s="39" t="s">
        <v>144</v>
      </c>
      <c r="C42" s="118">
        <v>0.2986111111111111</v>
      </c>
      <c r="D42" s="41" t="s">
        <v>134</v>
      </c>
    </row>
    <row r="43" spans="1:4" ht="21.75">
      <c r="A43" s="38" t="s">
        <v>17</v>
      </c>
      <c r="B43" s="39" t="s">
        <v>145</v>
      </c>
      <c r="C43" s="118">
        <v>0.59166666666666667</v>
      </c>
      <c r="D43" s="41" t="s">
        <v>132</v>
      </c>
    </row>
    <row r="44" spans="1:4" ht="21.75">
      <c r="A44" s="38" t="s">
        <v>85</v>
      </c>
      <c r="B44" s="39" t="s">
        <v>145</v>
      </c>
      <c r="C44" s="118">
        <v>0.50694444444444442</v>
      </c>
      <c r="D44" s="41" t="s">
        <v>90</v>
      </c>
    </row>
    <row r="45" spans="1:4" ht="21.75">
      <c r="A45" s="42" t="s">
        <v>3</v>
      </c>
      <c r="B45" s="39" t="s">
        <v>146</v>
      </c>
      <c r="C45" s="40"/>
      <c r="D45" s="41"/>
    </row>
    <row r="46" spans="1:4" ht="21.75">
      <c r="A46" s="42" t="s">
        <v>94</v>
      </c>
      <c r="B46" s="39" t="s">
        <v>147</v>
      </c>
      <c r="C46" s="40"/>
      <c r="D46" s="41"/>
    </row>
    <row r="47" spans="1:4" ht="21.75">
      <c r="A47" s="42" t="s">
        <v>18</v>
      </c>
      <c r="B47" s="39" t="s">
        <v>148</v>
      </c>
      <c r="C47" s="40"/>
      <c r="D47" s="41"/>
    </row>
    <row r="48" spans="1:4" ht="21.75">
      <c r="A48" s="42" t="s">
        <v>55</v>
      </c>
      <c r="B48" s="39" t="s">
        <v>149</v>
      </c>
      <c r="C48" s="40"/>
      <c r="D48" s="41"/>
    </row>
    <row r="49" spans="1:4" ht="21.75">
      <c r="A49" s="42" t="s">
        <v>15</v>
      </c>
      <c r="B49" s="39"/>
      <c r="C49" s="40"/>
      <c r="D49" s="41"/>
    </row>
    <row r="50" spans="1:4" ht="21.75">
      <c r="A50" s="42" t="s">
        <v>58</v>
      </c>
      <c r="B50" s="39"/>
      <c r="C50" s="40"/>
      <c r="D50" s="41"/>
    </row>
    <row r="51" spans="1:4" ht="21.75">
      <c r="A51" s="42" t="s">
        <v>52</v>
      </c>
      <c r="B51" s="43" t="s">
        <v>150</v>
      </c>
      <c r="C51" s="40"/>
      <c r="D51" s="41"/>
    </row>
    <row r="52" spans="1:4" ht="21.75">
      <c r="A52" s="42" t="s">
        <v>16</v>
      </c>
      <c r="B52" s="43" t="s">
        <v>152</v>
      </c>
      <c r="C52" s="40"/>
      <c r="D52" s="41"/>
    </row>
    <row r="54" spans="1:4" ht="21.75">
      <c r="A54" s="34" t="s">
        <v>153</v>
      </c>
      <c r="B54" s="35">
        <v>41971</v>
      </c>
      <c r="C54" s="36" t="s">
        <v>54</v>
      </c>
      <c r="D54" s="37" t="s">
        <v>53</v>
      </c>
    </row>
    <row r="55" spans="1:4" ht="21.75">
      <c r="A55" s="38" t="s">
        <v>14</v>
      </c>
      <c r="B55" s="39" t="s">
        <v>154</v>
      </c>
      <c r="C55" s="118">
        <v>0.41944444444444445</v>
      </c>
      <c r="D55" s="123" t="s">
        <v>158</v>
      </c>
    </row>
    <row r="56" spans="1:4" ht="21.75">
      <c r="A56" s="38" t="s">
        <v>17</v>
      </c>
      <c r="B56" s="39" t="s">
        <v>155</v>
      </c>
      <c r="C56" s="118">
        <v>0.5493055555555556</v>
      </c>
      <c r="D56" s="123" t="s">
        <v>158</v>
      </c>
    </row>
    <row r="57" spans="1:4" ht="21.75">
      <c r="A57" s="38" t="s">
        <v>85</v>
      </c>
      <c r="B57" s="39" t="s">
        <v>156</v>
      </c>
      <c r="C57" s="118">
        <v>0.42499999999999999</v>
      </c>
      <c r="D57" s="41" t="s">
        <v>157</v>
      </c>
    </row>
    <row r="58" spans="1:4" ht="21.75">
      <c r="A58" s="42" t="s">
        <v>3</v>
      </c>
      <c r="B58" s="39" t="s">
        <v>159</v>
      </c>
      <c r="C58" s="40"/>
      <c r="D58" s="41"/>
    </row>
    <row r="59" spans="1:4" ht="21.75">
      <c r="A59" s="42" t="s">
        <v>94</v>
      </c>
      <c r="B59" s="39" t="s">
        <v>160</v>
      </c>
      <c r="C59" s="40"/>
      <c r="D59" s="41"/>
    </row>
    <row r="60" spans="1:4" ht="21.75">
      <c r="A60" s="42" t="s">
        <v>18</v>
      </c>
      <c r="B60" s="39"/>
      <c r="C60" s="40"/>
      <c r="D60" s="41"/>
    </row>
    <row r="61" spans="1:4" ht="21.75">
      <c r="A61" s="42" t="s">
        <v>55</v>
      </c>
      <c r="B61" s="39" t="s">
        <v>161</v>
      </c>
      <c r="C61" s="40"/>
      <c r="D61" s="41"/>
    </row>
    <row r="62" spans="1:4" ht="21.75">
      <c r="A62" s="42" t="s">
        <v>15</v>
      </c>
      <c r="B62" s="39"/>
      <c r="C62" s="40"/>
      <c r="D62" s="41"/>
    </row>
    <row r="63" spans="1:4" ht="21.75">
      <c r="A63" s="42" t="s">
        <v>58</v>
      </c>
      <c r="B63" s="39"/>
      <c r="C63" s="40"/>
      <c r="D63" s="41"/>
    </row>
    <row r="64" spans="1:4" ht="21.75">
      <c r="A64" s="42" t="s">
        <v>52</v>
      </c>
      <c r="B64" s="43" t="s">
        <v>163</v>
      </c>
      <c r="C64" s="40"/>
      <c r="D64" s="41"/>
    </row>
    <row r="65" spans="1:4" ht="60.75">
      <c r="A65" s="42" t="s">
        <v>16</v>
      </c>
      <c r="B65" s="43" t="s">
        <v>164</v>
      </c>
      <c r="C65" s="40"/>
      <c r="D65" s="41"/>
    </row>
    <row r="67" spans="1:4" ht="21.75">
      <c r="A67" s="34" t="s">
        <v>165</v>
      </c>
      <c r="B67" s="35">
        <v>41978</v>
      </c>
      <c r="C67" s="36" t="s">
        <v>54</v>
      </c>
      <c r="D67" s="37" t="s">
        <v>53</v>
      </c>
    </row>
    <row r="68" spans="1:4" ht="21.75">
      <c r="A68" s="38" t="s">
        <v>168</v>
      </c>
      <c r="B68" s="39" t="s">
        <v>171</v>
      </c>
      <c r="C68" s="118"/>
      <c r="D68" s="123"/>
    </row>
    <row r="69" spans="1:4" ht="21.75">
      <c r="A69" s="38" t="s">
        <v>169</v>
      </c>
      <c r="B69" s="39" t="s">
        <v>172</v>
      </c>
      <c r="C69" s="118"/>
      <c r="D69" s="123"/>
    </row>
    <row r="70" spans="1:4" ht="21.75">
      <c r="A70" s="38" t="s">
        <v>170</v>
      </c>
      <c r="B70" s="39" t="s">
        <v>173</v>
      </c>
      <c r="C70" s="118"/>
      <c r="D70" s="123"/>
    </row>
    <row r="71" spans="1:4" ht="21.75">
      <c r="A71" s="38" t="s">
        <v>14</v>
      </c>
      <c r="B71" s="39" t="s">
        <v>174</v>
      </c>
      <c r="C71" s="118">
        <v>8.819444444444445E-2</v>
      </c>
      <c r="D71" s="41" t="s">
        <v>178</v>
      </c>
    </row>
    <row r="72" spans="1:4" ht="21.75">
      <c r="A72" s="38" t="s">
        <v>17</v>
      </c>
      <c r="B72" s="39" t="s">
        <v>175</v>
      </c>
      <c r="C72" s="118">
        <v>0.25277777777777777</v>
      </c>
      <c r="D72" s="41" t="s">
        <v>179</v>
      </c>
    </row>
    <row r="73" spans="1:4" ht="21.75">
      <c r="A73" s="38" t="s">
        <v>85</v>
      </c>
      <c r="B73" s="39" t="s">
        <v>176</v>
      </c>
      <c r="C73" s="118">
        <v>0.1673611111111111</v>
      </c>
      <c r="D73" s="41" t="s">
        <v>180</v>
      </c>
    </row>
    <row r="74" spans="1:4" ht="21.75">
      <c r="A74" s="38"/>
      <c r="B74" s="39"/>
      <c r="C74" s="118"/>
      <c r="D74" s="41"/>
    </row>
    <row r="75" spans="1:4" ht="21.75">
      <c r="A75" s="38" t="s">
        <v>166</v>
      </c>
      <c r="B75" s="39" t="s">
        <v>177</v>
      </c>
      <c r="C75" s="118">
        <v>0.38263888888888892</v>
      </c>
      <c r="D75" s="41" t="s">
        <v>90</v>
      </c>
    </row>
    <row r="76" spans="1:4" ht="21.75">
      <c r="A76" s="38" t="s">
        <v>167</v>
      </c>
      <c r="B76" s="39" t="s">
        <v>177</v>
      </c>
      <c r="C76" s="118">
        <v>0.46458333333333335</v>
      </c>
      <c r="D76" s="123" t="s">
        <v>158</v>
      </c>
    </row>
    <row r="77" spans="1:4" ht="21.75">
      <c r="A77" s="42" t="s">
        <v>3</v>
      </c>
      <c r="B77" s="39" t="s">
        <v>181</v>
      </c>
      <c r="C77" s="40"/>
      <c r="D77" s="41"/>
    </row>
    <row r="78" spans="1:4" ht="21.75">
      <c r="A78" s="42" t="s">
        <v>94</v>
      </c>
      <c r="B78" s="39" t="s">
        <v>182</v>
      </c>
      <c r="C78" s="40"/>
      <c r="D78" s="41"/>
    </row>
    <row r="79" spans="1:4" ht="21.75">
      <c r="A79" s="42" t="s">
        <v>18</v>
      </c>
      <c r="B79" s="39" t="s">
        <v>183</v>
      </c>
      <c r="C79" s="40"/>
      <c r="D79" s="41"/>
    </row>
    <row r="80" spans="1:4" ht="21.75">
      <c r="A80" s="42" t="s">
        <v>55</v>
      </c>
      <c r="B80" s="39" t="s">
        <v>184</v>
      </c>
      <c r="C80" s="40"/>
      <c r="D80" s="41"/>
    </row>
    <row r="81" spans="1:4" ht="21.75">
      <c r="A81" s="42" t="s">
        <v>15</v>
      </c>
      <c r="B81" s="39"/>
      <c r="C81" s="40"/>
      <c r="D81" s="41"/>
    </row>
    <row r="82" spans="1:4" ht="21.75">
      <c r="A82" s="42" t="s">
        <v>58</v>
      </c>
      <c r="B82" s="39"/>
      <c r="C82" s="40"/>
      <c r="D82" s="41"/>
    </row>
    <row r="83" spans="1:4" ht="21.75">
      <c r="A83" s="42" t="s">
        <v>52</v>
      </c>
      <c r="B83" s="43" t="s">
        <v>185</v>
      </c>
      <c r="C83" s="40"/>
      <c r="D83" s="41"/>
    </row>
    <row r="84" spans="1:4" ht="21.75">
      <c r="A84" s="42" t="s">
        <v>16</v>
      </c>
      <c r="B84" s="43" t="s">
        <v>186</v>
      </c>
      <c r="C84" s="40"/>
      <c r="D84" s="41"/>
    </row>
    <row r="86" spans="1:4" ht="21.75">
      <c r="A86" s="34" t="s">
        <v>187</v>
      </c>
      <c r="B86" s="35">
        <v>41985</v>
      </c>
      <c r="C86" s="36" t="s">
        <v>54</v>
      </c>
      <c r="D86" s="37" t="s">
        <v>53</v>
      </c>
    </row>
    <row r="87" spans="1:4" ht="21.75">
      <c r="A87" s="38" t="s">
        <v>14</v>
      </c>
      <c r="B87" s="39" t="s">
        <v>188</v>
      </c>
      <c r="C87" s="118">
        <v>0.42222222222222222</v>
      </c>
      <c r="D87" s="41" t="s">
        <v>190</v>
      </c>
    </row>
    <row r="88" spans="1:4" ht="21.75">
      <c r="A88" s="38" t="s">
        <v>17</v>
      </c>
      <c r="B88" s="39" t="s">
        <v>189</v>
      </c>
      <c r="C88" s="118">
        <v>0.41944444444444445</v>
      </c>
      <c r="D88" s="41" t="s">
        <v>191</v>
      </c>
    </row>
    <row r="89" spans="1:4" ht="21.75">
      <c r="A89" s="38"/>
      <c r="B89" s="39"/>
      <c r="C89" s="118"/>
      <c r="D89" s="41"/>
    </row>
    <row r="90" spans="1:4" ht="21.75">
      <c r="A90" s="38" t="s">
        <v>168</v>
      </c>
      <c r="B90" s="39" t="s">
        <v>192</v>
      </c>
      <c r="C90" s="118"/>
      <c r="D90" s="41"/>
    </row>
    <row r="91" spans="1:4" ht="21.75">
      <c r="A91" s="38" t="s">
        <v>169</v>
      </c>
      <c r="B91" s="39" t="s">
        <v>193</v>
      </c>
      <c r="C91" s="118"/>
      <c r="D91" s="41"/>
    </row>
    <row r="92" spans="1:4" ht="21.75">
      <c r="A92" s="38" t="s">
        <v>170</v>
      </c>
      <c r="B92" s="39" t="s">
        <v>194</v>
      </c>
      <c r="C92" s="118"/>
      <c r="D92" s="41"/>
    </row>
    <row r="93" spans="1:4" ht="21.75">
      <c r="A93" s="38" t="s">
        <v>85</v>
      </c>
      <c r="B93" s="39" t="s">
        <v>195</v>
      </c>
      <c r="C93" s="118">
        <v>8.6111111111111124E-2</v>
      </c>
      <c r="D93" s="41" t="s">
        <v>198</v>
      </c>
    </row>
    <row r="94" spans="1:4" ht="21.75">
      <c r="A94" s="38" t="s">
        <v>166</v>
      </c>
      <c r="B94" s="39" t="s">
        <v>196</v>
      </c>
      <c r="C94" s="118">
        <v>4.3750000000000004E-2</v>
      </c>
      <c r="D94" s="41" t="s">
        <v>198</v>
      </c>
    </row>
    <row r="95" spans="1:4" ht="21.75">
      <c r="A95" s="38" t="s">
        <v>167</v>
      </c>
      <c r="B95" s="39" t="s">
        <v>197</v>
      </c>
      <c r="C95" s="118">
        <v>0.12708333333333333</v>
      </c>
      <c r="D95" s="41" t="s">
        <v>132</v>
      </c>
    </row>
    <row r="96" spans="1:4" ht="21.75">
      <c r="A96" s="42" t="s">
        <v>3</v>
      </c>
      <c r="B96" s="39" t="s">
        <v>200</v>
      </c>
      <c r="C96" s="40"/>
      <c r="D96" s="41"/>
    </row>
    <row r="97" spans="1:4" ht="21.75">
      <c r="A97" s="42" t="s">
        <v>94</v>
      </c>
      <c r="B97" s="39" t="s">
        <v>201</v>
      </c>
      <c r="C97" s="40"/>
      <c r="D97" s="41"/>
    </row>
    <row r="98" spans="1:4" ht="21.75">
      <c r="A98" s="42" t="s">
        <v>18</v>
      </c>
      <c r="B98" s="39"/>
      <c r="C98" s="40"/>
      <c r="D98" s="41"/>
    </row>
    <row r="99" spans="1:4" ht="21.75">
      <c r="A99" s="42" t="s">
        <v>55</v>
      </c>
      <c r="B99" s="39"/>
      <c r="C99" s="40"/>
      <c r="D99" s="41"/>
    </row>
    <row r="100" spans="1:4" ht="21.75">
      <c r="A100" s="42" t="s">
        <v>15</v>
      </c>
      <c r="B100" s="39"/>
      <c r="C100" s="40"/>
      <c r="D100" s="41"/>
    </row>
    <row r="101" spans="1:4" ht="21.75">
      <c r="A101" s="42" t="s">
        <v>58</v>
      </c>
      <c r="B101" s="39"/>
      <c r="C101" s="40"/>
      <c r="D101" s="41"/>
    </row>
    <row r="102" spans="1:4" ht="21.75">
      <c r="A102" s="42" t="s">
        <v>52</v>
      </c>
      <c r="B102" s="43" t="s">
        <v>199</v>
      </c>
      <c r="C102" s="40"/>
      <c r="D102" s="41"/>
    </row>
    <row r="103" spans="1:4" ht="60.75">
      <c r="A103" s="42" t="s">
        <v>16</v>
      </c>
      <c r="B103" s="43" t="s">
        <v>203</v>
      </c>
      <c r="C103" s="40"/>
      <c r="D103" s="41"/>
    </row>
    <row r="105" spans="1:4" ht="21.75">
      <c r="A105" s="34" t="s">
        <v>204</v>
      </c>
      <c r="B105" s="35">
        <v>41992</v>
      </c>
      <c r="C105" s="36" t="s">
        <v>54</v>
      </c>
      <c r="D105" s="37" t="s">
        <v>53</v>
      </c>
    </row>
    <row r="106" spans="1:4" ht="21.75">
      <c r="A106" s="38" t="s">
        <v>14</v>
      </c>
      <c r="B106" s="39" t="s">
        <v>205</v>
      </c>
      <c r="C106" s="118">
        <v>0.41944444444444445</v>
      </c>
      <c r="D106" s="41" t="s">
        <v>191</v>
      </c>
    </row>
    <row r="107" spans="1:4" ht="21.75">
      <c r="A107" s="38" t="s">
        <v>17</v>
      </c>
      <c r="B107" s="39" t="s">
        <v>206</v>
      </c>
      <c r="C107" s="118">
        <v>0.4201388888888889</v>
      </c>
      <c r="D107" s="41" t="s">
        <v>90</v>
      </c>
    </row>
    <row r="108" spans="1:4" ht="21.75">
      <c r="A108" s="38" t="s">
        <v>85</v>
      </c>
      <c r="B108" s="39" t="s">
        <v>206</v>
      </c>
      <c r="C108" s="118">
        <v>0.34027777777777773</v>
      </c>
      <c r="D108" s="41" t="s">
        <v>132</v>
      </c>
    </row>
    <row r="109" spans="1:4" ht="21.75">
      <c r="A109" s="42" t="s">
        <v>3</v>
      </c>
      <c r="B109" s="39" t="s">
        <v>207</v>
      </c>
      <c r="C109" s="40"/>
      <c r="D109" s="41"/>
    </row>
    <row r="110" spans="1:4" ht="21.75">
      <c r="A110" s="42" t="s">
        <v>94</v>
      </c>
      <c r="B110" s="39" t="s">
        <v>208</v>
      </c>
      <c r="C110" s="40"/>
      <c r="D110" s="41"/>
    </row>
    <row r="111" spans="1:4" ht="21.75">
      <c r="A111" s="42" t="s">
        <v>18</v>
      </c>
      <c r="B111" s="39"/>
      <c r="C111" s="40"/>
      <c r="D111" s="41"/>
    </row>
    <row r="112" spans="1:4" ht="21.75">
      <c r="A112" s="42" t="s">
        <v>55</v>
      </c>
      <c r="B112" s="39" t="s">
        <v>209</v>
      </c>
      <c r="C112" s="40"/>
      <c r="D112" s="41"/>
    </row>
    <row r="113" spans="1:4" ht="21.75">
      <c r="A113" s="42" t="s">
        <v>15</v>
      </c>
      <c r="B113" s="39"/>
      <c r="C113" s="40"/>
      <c r="D113" s="41"/>
    </row>
    <row r="114" spans="1:4" ht="21.75">
      <c r="A114" s="42" t="s">
        <v>58</v>
      </c>
      <c r="B114" s="39"/>
      <c r="C114" s="40"/>
      <c r="D114" s="41"/>
    </row>
    <row r="115" spans="1:4" ht="21.75">
      <c r="A115" s="42" t="s">
        <v>52</v>
      </c>
      <c r="B115" s="43" t="s">
        <v>210</v>
      </c>
      <c r="C115" s="40"/>
      <c r="D115" s="41"/>
    </row>
    <row r="116" spans="1:4" ht="60.75">
      <c r="A116" s="42" t="s">
        <v>16</v>
      </c>
      <c r="B116" s="43" t="s">
        <v>211</v>
      </c>
      <c r="C116" s="40"/>
      <c r="D116" s="41"/>
    </row>
    <row r="118" spans="1:4" ht="21.75">
      <c r="A118" s="34" t="s">
        <v>212</v>
      </c>
      <c r="B118" s="35">
        <v>41648</v>
      </c>
      <c r="C118" s="36" t="s">
        <v>54</v>
      </c>
      <c r="D118" s="37" t="s">
        <v>53</v>
      </c>
    </row>
    <row r="119" spans="1:4" ht="21.75">
      <c r="A119" s="38" t="s">
        <v>168</v>
      </c>
      <c r="B119" s="132" t="s">
        <v>213</v>
      </c>
      <c r="C119" s="118"/>
      <c r="D119" s="123"/>
    </row>
    <row r="120" spans="1:4" ht="21.75">
      <c r="A120" s="38" t="s">
        <v>169</v>
      </c>
      <c r="B120" s="39" t="s">
        <v>214</v>
      </c>
      <c r="C120" s="118"/>
      <c r="D120" s="123"/>
    </row>
    <row r="121" spans="1:4" ht="21.75">
      <c r="A121" s="38" t="s">
        <v>170</v>
      </c>
      <c r="B121" s="133" t="s">
        <v>215</v>
      </c>
      <c r="C121" s="118"/>
      <c r="D121" s="123"/>
    </row>
    <row r="122" spans="1:4" ht="21.75">
      <c r="A122" s="38" t="s">
        <v>14</v>
      </c>
      <c r="B122" s="39" t="s">
        <v>216</v>
      </c>
      <c r="C122" s="118">
        <v>0.16944444444444443</v>
      </c>
      <c r="D122" s="41" t="s">
        <v>223</v>
      </c>
    </row>
    <row r="123" spans="1:4" ht="21.75">
      <c r="A123" s="38" t="s">
        <v>17</v>
      </c>
      <c r="B123" s="39" t="s">
        <v>217</v>
      </c>
      <c r="C123" s="118">
        <v>0.1673611111111111</v>
      </c>
      <c r="D123" s="41" t="s">
        <v>223</v>
      </c>
    </row>
    <row r="124" spans="1:4" ht="21.75">
      <c r="A124" s="38" t="s">
        <v>85</v>
      </c>
      <c r="B124" s="39" t="s">
        <v>218</v>
      </c>
      <c r="C124" s="118">
        <v>0.16874999999999998</v>
      </c>
      <c r="D124" s="41" t="s">
        <v>224</v>
      </c>
    </row>
    <row r="125" spans="1:4" ht="21.75">
      <c r="A125" s="38" t="s">
        <v>166</v>
      </c>
      <c r="B125" s="39" t="s">
        <v>216</v>
      </c>
      <c r="C125" s="118">
        <v>0.25277777777777777</v>
      </c>
      <c r="D125" s="41" t="s">
        <v>225</v>
      </c>
    </row>
    <row r="126" spans="1:4" ht="21.75">
      <c r="A126" s="38" t="s">
        <v>167</v>
      </c>
      <c r="B126" s="39" t="s">
        <v>217</v>
      </c>
      <c r="C126" s="118">
        <v>0.1277777777777778</v>
      </c>
      <c r="D126" s="41" t="s">
        <v>178</v>
      </c>
    </row>
    <row r="127" spans="1:4" ht="21.75">
      <c r="A127" s="38" t="s">
        <v>219</v>
      </c>
      <c r="B127" s="39" t="s">
        <v>218</v>
      </c>
      <c r="C127" s="118">
        <v>0.33680555555555558</v>
      </c>
      <c r="D127" s="41" t="s">
        <v>226</v>
      </c>
    </row>
    <row r="128" spans="1:4" ht="21.75">
      <c r="A128" s="38" t="s">
        <v>220</v>
      </c>
      <c r="B128" s="39" t="s">
        <v>216</v>
      </c>
      <c r="C128" s="118">
        <v>0.16805555555555554</v>
      </c>
      <c r="D128" s="41" t="s">
        <v>224</v>
      </c>
    </row>
    <row r="129" spans="1:4" ht="21.75">
      <c r="A129" s="38"/>
      <c r="B129" s="39"/>
      <c r="C129" s="118"/>
      <c r="D129" s="123"/>
    </row>
    <row r="130" spans="1:4" ht="21.75">
      <c r="A130" s="38" t="s">
        <v>221</v>
      </c>
      <c r="B130" s="39" t="s">
        <v>222</v>
      </c>
      <c r="C130" s="118">
        <v>0.38263888888888892</v>
      </c>
      <c r="D130" s="123" t="s">
        <v>158</v>
      </c>
    </row>
    <row r="131" spans="1:4" ht="40.5">
      <c r="A131" s="42" t="s">
        <v>3</v>
      </c>
      <c r="B131" s="39" t="s">
        <v>227</v>
      </c>
      <c r="C131" s="40"/>
      <c r="D131" s="41"/>
    </row>
    <row r="132" spans="1:4" ht="21.75">
      <c r="A132" s="42" t="s">
        <v>94</v>
      </c>
      <c r="B132" s="39" t="s">
        <v>228</v>
      </c>
      <c r="C132" s="40"/>
      <c r="D132" s="41"/>
    </row>
    <row r="133" spans="1:4" ht="21.75">
      <c r="A133" s="42" t="s">
        <v>18</v>
      </c>
      <c r="B133" s="39"/>
      <c r="C133" s="40"/>
      <c r="D133" s="41"/>
    </row>
    <row r="134" spans="1:4" ht="21.75">
      <c r="A134" s="42" t="s">
        <v>55</v>
      </c>
      <c r="B134" s="39" t="s">
        <v>229</v>
      </c>
      <c r="C134" s="40"/>
      <c r="D134" s="41"/>
    </row>
    <row r="135" spans="1:4" ht="21.75">
      <c r="A135" s="42" t="s">
        <v>15</v>
      </c>
      <c r="B135" s="39" t="s">
        <v>231</v>
      </c>
      <c r="C135" s="40"/>
      <c r="D135" s="41"/>
    </row>
    <row r="136" spans="1:4" ht="21.75">
      <c r="A136" s="42" t="s">
        <v>58</v>
      </c>
      <c r="B136" s="39"/>
      <c r="C136" s="40"/>
      <c r="D136" s="41"/>
    </row>
    <row r="137" spans="1:4" ht="21.75">
      <c r="A137" s="42" t="s">
        <v>52</v>
      </c>
      <c r="B137" s="43" t="s">
        <v>230</v>
      </c>
      <c r="C137" s="40"/>
      <c r="D137" s="41"/>
    </row>
    <row r="138" spans="1:4" ht="91.5">
      <c r="A138" s="42" t="s">
        <v>16</v>
      </c>
      <c r="B138" s="43" t="s">
        <v>264</v>
      </c>
      <c r="C138" s="40"/>
      <c r="D138" s="41"/>
    </row>
    <row r="140" spans="1:4" ht="21.75">
      <c r="A140" s="34" t="s">
        <v>233</v>
      </c>
      <c r="B140" s="35">
        <v>41655</v>
      </c>
      <c r="C140" s="36" t="s">
        <v>54</v>
      </c>
      <c r="D140" s="37" t="s">
        <v>53</v>
      </c>
    </row>
    <row r="141" spans="1:4" ht="21.75">
      <c r="A141" s="38" t="s">
        <v>168</v>
      </c>
      <c r="B141" s="134" t="s">
        <v>234</v>
      </c>
      <c r="C141" s="118"/>
      <c r="D141" s="123"/>
    </row>
    <row r="142" spans="1:4" ht="21.75">
      <c r="A142" s="38" t="s">
        <v>169</v>
      </c>
      <c r="B142" s="133" t="s">
        <v>235</v>
      </c>
      <c r="C142" s="118"/>
      <c r="D142" s="123"/>
    </row>
    <row r="143" spans="1:4" ht="21.75">
      <c r="A143" s="38" t="s">
        <v>170</v>
      </c>
      <c r="B143" s="132" t="s">
        <v>236</v>
      </c>
      <c r="C143" s="118"/>
      <c r="D143" s="123"/>
    </row>
    <row r="144" spans="1:4" ht="21.75">
      <c r="A144" s="38" t="s">
        <v>14</v>
      </c>
      <c r="B144" s="39" t="s">
        <v>216</v>
      </c>
      <c r="C144" s="118">
        <v>0.2951388888888889</v>
      </c>
      <c r="D144" s="41" t="s">
        <v>240</v>
      </c>
    </row>
    <row r="145" spans="1:4" ht="21.75">
      <c r="A145" s="38" t="s">
        <v>17</v>
      </c>
      <c r="B145" s="39" t="s">
        <v>237</v>
      </c>
      <c r="C145" s="118">
        <v>0.16805555555555554</v>
      </c>
      <c r="D145" s="41" t="s">
        <v>226</v>
      </c>
    </row>
    <row r="146" spans="1:4" ht="21.75">
      <c r="A146" s="38" t="s">
        <v>85</v>
      </c>
      <c r="B146" s="39" t="s">
        <v>238</v>
      </c>
      <c r="C146" s="118">
        <v>0.17083333333333331</v>
      </c>
      <c r="D146" s="41" t="s">
        <v>241</v>
      </c>
    </row>
    <row r="147" spans="1:4" ht="21.75">
      <c r="A147" s="38" t="s">
        <v>166</v>
      </c>
      <c r="B147" s="39" t="s">
        <v>216</v>
      </c>
      <c r="C147" s="118">
        <v>0.25486111111111109</v>
      </c>
      <c r="D147" s="41" t="s">
        <v>242</v>
      </c>
    </row>
    <row r="148" spans="1:4" ht="21.75">
      <c r="A148" s="38" t="s">
        <v>167</v>
      </c>
      <c r="B148" s="39" t="s">
        <v>237</v>
      </c>
      <c r="C148" s="118">
        <v>0.25138888888888888</v>
      </c>
      <c r="D148" s="41" t="s">
        <v>243</v>
      </c>
    </row>
    <row r="149" spans="1:4" ht="21.75">
      <c r="A149" s="38" t="s">
        <v>219</v>
      </c>
      <c r="B149" s="39" t="s">
        <v>238</v>
      </c>
      <c r="C149" s="118">
        <v>0.1673611111111111</v>
      </c>
      <c r="D149" s="41" t="s">
        <v>244</v>
      </c>
    </row>
    <row r="150" spans="1:4" ht="21.75">
      <c r="A150" s="38"/>
      <c r="B150" s="39"/>
      <c r="C150" s="118"/>
      <c r="D150" s="123"/>
    </row>
    <row r="151" spans="1:4" ht="21.75">
      <c r="A151" s="38" t="s">
        <v>220</v>
      </c>
      <c r="B151" s="39" t="s">
        <v>239</v>
      </c>
      <c r="C151" s="118">
        <v>0.17361111111111113</v>
      </c>
      <c r="D151" s="41" t="s">
        <v>83</v>
      </c>
    </row>
    <row r="152" spans="1:4" ht="21.75">
      <c r="A152" s="42" t="s">
        <v>3</v>
      </c>
      <c r="B152" s="39" t="s">
        <v>245</v>
      </c>
      <c r="C152" s="40"/>
      <c r="D152" s="41"/>
    </row>
    <row r="153" spans="1:4" ht="21.75">
      <c r="A153" s="42" t="s">
        <v>94</v>
      </c>
      <c r="B153" s="39" t="s">
        <v>250</v>
      </c>
      <c r="C153" s="40"/>
      <c r="D153" s="41"/>
    </row>
    <row r="154" spans="1:4" ht="21.75">
      <c r="A154" s="42" t="s">
        <v>18</v>
      </c>
      <c r="B154" s="39" t="s">
        <v>246</v>
      </c>
      <c r="C154" s="40"/>
      <c r="D154" s="41"/>
    </row>
    <row r="155" spans="1:4" ht="21.75">
      <c r="A155" s="42" t="s">
        <v>55</v>
      </c>
      <c r="B155" s="39" t="s">
        <v>247</v>
      </c>
      <c r="C155" s="40"/>
      <c r="D155" s="41"/>
    </row>
    <row r="156" spans="1:4" ht="21.75">
      <c r="A156" s="42" t="s">
        <v>15</v>
      </c>
      <c r="B156" s="39"/>
      <c r="C156" s="40"/>
      <c r="D156" s="41"/>
    </row>
    <row r="157" spans="1:4" ht="21.75">
      <c r="A157" s="42" t="s">
        <v>58</v>
      </c>
      <c r="B157" s="39"/>
      <c r="C157" s="40"/>
      <c r="D157" s="41"/>
    </row>
    <row r="158" spans="1:4" ht="24.75">
      <c r="A158" s="42" t="s">
        <v>52</v>
      </c>
      <c r="B158" s="39" t="s">
        <v>249</v>
      </c>
      <c r="C158" s="40"/>
      <c r="D158" s="41"/>
    </row>
    <row r="159" spans="1:4" ht="162.75">
      <c r="A159" s="42" t="s">
        <v>16</v>
      </c>
      <c r="B159" s="43" t="s">
        <v>265</v>
      </c>
      <c r="C159" s="40"/>
      <c r="D159" s="41"/>
    </row>
    <row r="161" spans="1:4" ht="21.75">
      <c r="A161" s="34" t="s">
        <v>251</v>
      </c>
      <c r="B161" s="35">
        <v>41662</v>
      </c>
      <c r="C161" s="36" t="s">
        <v>54</v>
      </c>
      <c r="D161" s="37" t="s">
        <v>53</v>
      </c>
    </row>
    <row r="162" spans="1:4" ht="21.75">
      <c r="A162" s="38" t="s">
        <v>14</v>
      </c>
      <c r="B162" s="39" t="s">
        <v>266</v>
      </c>
      <c r="C162" s="118">
        <v>0.42152777777777778</v>
      </c>
      <c r="D162" s="41" t="s">
        <v>90</v>
      </c>
    </row>
    <row r="163" spans="1:4" ht="21.75">
      <c r="A163" s="38" t="s">
        <v>17</v>
      </c>
      <c r="B163" s="39" t="s">
        <v>266</v>
      </c>
      <c r="C163" s="118">
        <v>0.34027777777777773</v>
      </c>
      <c r="D163" s="41" t="s">
        <v>134</v>
      </c>
    </row>
    <row r="164" spans="1:4" ht="21.75">
      <c r="A164" s="38" t="s">
        <v>85</v>
      </c>
      <c r="B164" s="39" t="s">
        <v>266</v>
      </c>
      <c r="C164" s="118">
        <v>0.42083333333333334</v>
      </c>
      <c r="D164" s="41" t="s">
        <v>82</v>
      </c>
    </row>
    <row r="165" spans="1:4" ht="21.75">
      <c r="A165" s="38" t="s">
        <v>166</v>
      </c>
      <c r="B165" s="39" t="s">
        <v>267</v>
      </c>
      <c r="C165" s="118">
        <v>0.42083333333333334</v>
      </c>
      <c r="D165" s="41" t="s">
        <v>82</v>
      </c>
    </row>
    <row r="166" spans="1:4" ht="21.75">
      <c r="A166" s="42" t="s">
        <v>3</v>
      </c>
      <c r="B166" s="39" t="s">
        <v>268</v>
      </c>
      <c r="C166" s="40"/>
      <c r="D166" s="41"/>
    </row>
    <row r="167" spans="1:4" ht="21.75">
      <c r="A167" s="42" t="s">
        <v>94</v>
      </c>
      <c r="B167" s="39" t="s">
        <v>269</v>
      </c>
      <c r="C167" s="40"/>
      <c r="D167" s="41"/>
    </row>
    <row r="168" spans="1:4" ht="21.75">
      <c r="A168" s="42" t="s">
        <v>18</v>
      </c>
      <c r="B168" s="39"/>
      <c r="C168" s="40"/>
      <c r="D168" s="41"/>
    </row>
    <row r="169" spans="1:4" ht="21.75">
      <c r="A169" s="42" t="s">
        <v>55</v>
      </c>
      <c r="B169" s="39" t="s">
        <v>270</v>
      </c>
      <c r="C169" s="40"/>
      <c r="D169" s="41"/>
    </row>
    <row r="170" spans="1:4" ht="21.75">
      <c r="A170" s="42" t="s">
        <v>15</v>
      </c>
      <c r="B170" s="39"/>
      <c r="C170" s="40"/>
      <c r="D170" s="41"/>
    </row>
    <row r="171" spans="1:4" ht="21.75">
      <c r="A171" s="42" t="s">
        <v>58</v>
      </c>
      <c r="B171" s="39"/>
      <c r="C171" s="40"/>
      <c r="D171" s="41"/>
    </row>
    <row r="172" spans="1:4" ht="21.75">
      <c r="A172" s="42" t="s">
        <v>52</v>
      </c>
      <c r="B172" s="39"/>
      <c r="C172" s="40"/>
      <c r="D172" s="41"/>
    </row>
    <row r="173" spans="1:4" ht="81">
      <c r="A173" s="42" t="s">
        <v>16</v>
      </c>
      <c r="B173" s="43" t="s">
        <v>271</v>
      </c>
      <c r="C173" s="40"/>
      <c r="D173" s="41"/>
    </row>
    <row r="175" spans="1:4" ht="21.75">
      <c r="A175" s="34" t="s">
        <v>252</v>
      </c>
      <c r="B175" s="35">
        <v>41669</v>
      </c>
      <c r="C175" s="36" t="s">
        <v>54</v>
      </c>
      <c r="D175" s="37" t="s">
        <v>53</v>
      </c>
    </row>
    <row r="176" spans="1:4" ht="21.75">
      <c r="A176" s="38" t="s">
        <v>14</v>
      </c>
      <c r="B176" s="134" t="s">
        <v>253</v>
      </c>
      <c r="C176" s="118">
        <v>0.25694444444444448</v>
      </c>
      <c r="D176" s="41" t="s">
        <v>157</v>
      </c>
    </row>
    <row r="177" spans="1:4" ht="21.75">
      <c r="A177" s="38"/>
      <c r="B177" s="134"/>
      <c r="C177" s="118"/>
      <c r="D177" s="123"/>
    </row>
    <row r="178" spans="1:4" ht="21.75">
      <c r="A178" s="38" t="s">
        <v>168</v>
      </c>
      <c r="B178" s="133" t="s">
        <v>254</v>
      </c>
      <c r="C178" s="118"/>
      <c r="D178" s="123"/>
    </row>
    <row r="179" spans="1:4" ht="21.75">
      <c r="A179" s="38" t="s">
        <v>169</v>
      </c>
      <c r="B179" s="132" t="s">
        <v>255</v>
      </c>
      <c r="C179" s="118"/>
      <c r="D179" s="123"/>
    </row>
    <row r="180" spans="1:4" ht="21.75">
      <c r="A180" s="38" t="s">
        <v>170</v>
      </c>
      <c r="B180" s="134" t="s">
        <v>256</v>
      </c>
      <c r="C180" s="118"/>
      <c r="D180" s="123"/>
    </row>
    <row r="181" spans="1:4" ht="21.75">
      <c r="A181" s="38" t="s">
        <v>17</v>
      </c>
      <c r="B181" s="39" t="s">
        <v>216</v>
      </c>
      <c r="C181" s="118">
        <v>0.16805555555555554</v>
      </c>
      <c r="D181" s="41"/>
    </row>
    <row r="182" spans="1:4" ht="21.75">
      <c r="A182" s="38" t="s">
        <v>85</v>
      </c>
      <c r="B182" s="39" t="s">
        <v>237</v>
      </c>
      <c r="C182" s="118">
        <v>0.12569444444444444</v>
      </c>
      <c r="D182" s="41"/>
    </row>
    <row r="183" spans="1:4" ht="21.75">
      <c r="A183" s="38" t="s">
        <v>166</v>
      </c>
      <c r="B183" s="39" t="s">
        <v>238</v>
      </c>
      <c r="C183" s="118">
        <v>4.2361111111111106E-2</v>
      </c>
      <c r="D183" s="41"/>
    </row>
    <row r="184" spans="1:4" ht="21.75">
      <c r="A184" s="38" t="s">
        <v>167</v>
      </c>
      <c r="B184" s="39" t="s">
        <v>216</v>
      </c>
      <c r="C184" s="118">
        <v>0.12569444444444444</v>
      </c>
      <c r="D184" s="41"/>
    </row>
    <row r="185" spans="1:4" ht="21.75">
      <c r="A185" s="38"/>
      <c r="B185" s="39"/>
      <c r="C185" s="118"/>
      <c r="D185" s="123"/>
    </row>
    <row r="186" spans="1:4" ht="21.75">
      <c r="A186" s="38" t="s">
        <v>219</v>
      </c>
      <c r="B186" s="39" t="s">
        <v>258</v>
      </c>
      <c r="C186" s="118">
        <v>0.38263888888888892</v>
      </c>
      <c r="D186" s="41" t="s">
        <v>132</v>
      </c>
    </row>
    <row r="187" spans="1:4" ht="40.5">
      <c r="A187" s="42" t="s">
        <v>3</v>
      </c>
      <c r="B187" s="39" t="s">
        <v>262</v>
      </c>
      <c r="C187" s="40"/>
      <c r="D187" s="41"/>
    </row>
    <row r="188" spans="1:4" ht="21.75">
      <c r="A188" s="42" t="s">
        <v>94</v>
      </c>
      <c r="B188" s="39" t="s">
        <v>263</v>
      </c>
      <c r="C188" s="40"/>
      <c r="D188" s="41"/>
    </row>
    <row r="189" spans="1:4" ht="21.75">
      <c r="A189" s="42" t="s">
        <v>18</v>
      </c>
      <c r="B189" s="39" t="s">
        <v>260</v>
      </c>
      <c r="C189" s="40"/>
      <c r="D189" s="41"/>
    </row>
    <row r="190" spans="1:4" ht="21.75">
      <c r="A190" s="42" t="s">
        <v>55</v>
      </c>
      <c r="B190" s="39" t="s">
        <v>261</v>
      </c>
      <c r="C190" s="40"/>
      <c r="D190" s="41"/>
    </row>
    <row r="191" spans="1:4" ht="21.75">
      <c r="A191" s="42" t="s">
        <v>15</v>
      </c>
      <c r="B191" s="39"/>
      <c r="C191" s="40"/>
      <c r="D191" s="41"/>
    </row>
    <row r="192" spans="1:4" ht="21.75">
      <c r="A192" s="42" t="s">
        <v>58</v>
      </c>
      <c r="B192" s="39" t="s">
        <v>259</v>
      </c>
      <c r="C192" s="40"/>
      <c r="D192" s="41"/>
    </row>
    <row r="193" spans="1:4" ht="21.75">
      <c r="A193" s="42" t="s">
        <v>52</v>
      </c>
      <c r="B193" s="39" t="s">
        <v>257</v>
      </c>
      <c r="C193" s="40"/>
      <c r="D193" s="41"/>
    </row>
    <row r="194" spans="1:4" ht="51">
      <c r="A194" s="42" t="s">
        <v>16</v>
      </c>
      <c r="B194" s="43" t="s">
        <v>273</v>
      </c>
      <c r="C194" s="40"/>
      <c r="D194" s="41"/>
    </row>
    <row r="196" spans="1:4" ht="21.75">
      <c r="A196" s="34" t="s">
        <v>274</v>
      </c>
      <c r="B196" s="35">
        <v>41676</v>
      </c>
      <c r="C196" s="36" t="s">
        <v>54</v>
      </c>
      <c r="D196" s="37" t="s">
        <v>53</v>
      </c>
    </row>
    <row r="197" spans="1:4" ht="21.75">
      <c r="A197" s="38" t="s">
        <v>168</v>
      </c>
      <c r="B197" s="132" t="s">
        <v>277</v>
      </c>
      <c r="C197" s="118"/>
      <c r="D197" s="123"/>
    </row>
    <row r="198" spans="1:4" ht="21.75">
      <c r="A198" s="38" t="s">
        <v>169</v>
      </c>
      <c r="B198" s="134" t="s">
        <v>278</v>
      </c>
      <c r="C198" s="118"/>
      <c r="D198" s="123"/>
    </row>
    <row r="199" spans="1:4" ht="21.75">
      <c r="A199" s="38" t="s">
        <v>170</v>
      </c>
      <c r="B199" s="140" t="s">
        <v>279</v>
      </c>
      <c r="C199" s="118"/>
      <c r="D199" s="123"/>
    </row>
    <row r="200" spans="1:4" ht="21.75">
      <c r="A200" s="38"/>
      <c r="B200" s="134"/>
      <c r="C200" s="118"/>
      <c r="D200" s="123"/>
    </row>
    <row r="201" spans="1:4" ht="21.75">
      <c r="A201" s="38" t="s">
        <v>14</v>
      </c>
      <c r="B201" s="134" t="s">
        <v>237</v>
      </c>
      <c r="C201" s="118">
        <v>0.20902777777777778</v>
      </c>
      <c r="D201" s="41" t="s">
        <v>86</v>
      </c>
    </row>
    <row r="202" spans="1:4" ht="21.75">
      <c r="A202" s="38" t="s">
        <v>17</v>
      </c>
      <c r="B202" s="39" t="s">
        <v>216</v>
      </c>
      <c r="C202" s="118">
        <v>8.5416666666666655E-2</v>
      </c>
      <c r="D202" s="41" t="s">
        <v>280</v>
      </c>
    </row>
    <row r="203" spans="1:4" ht="21.75">
      <c r="A203" s="38" t="s">
        <v>85</v>
      </c>
      <c r="B203" s="39" t="s">
        <v>238</v>
      </c>
      <c r="C203" s="118">
        <v>8.4722222222222213E-2</v>
      </c>
      <c r="D203" s="41" t="s">
        <v>198</v>
      </c>
    </row>
    <row r="204" spans="1:4" ht="21.75">
      <c r="A204" s="38" t="s">
        <v>166</v>
      </c>
      <c r="B204" s="134" t="s">
        <v>237</v>
      </c>
      <c r="C204" s="118">
        <v>0.25833333333333336</v>
      </c>
      <c r="D204" s="41" t="s">
        <v>157</v>
      </c>
    </row>
    <row r="205" spans="1:4" ht="21.75">
      <c r="A205" s="38" t="s">
        <v>167</v>
      </c>
      <c r="B205" s="39" t="s">
        <v>216</v>
      </c>
      <c r="C205" s="118">
        <v>8.6805555555555566E-2</v>
      </c>
      <c r="D205" s="41" t="s">
        <v>281</v>
      </c>
    </row>
    <row r="206" spans="1:4" ht="21.75">
      <c r="A206" s="38" t="s">
        <v>219</v>
      </c>
      <c r="B206" s="39" t="s">
        <v>238</v>
      </c>
      <c r="C206" s="118">
        <v>0.12916666666666668</v>
      </c>
      <c r="D206" s="41" t="s">
        <v>224</v>
      </c>
    </row>
    <row r="207" spans="1:4" ht="21.75">
      <c r="A207" s="38" t="s">
        <v>220</v>
      </c>
      <c r="B207" s="134" t="s">
        <v>237</v>
      </c>
      <c r="C207" s="118">
        <v>8.5416666666666655E-2</v>
      </c>
      <c r="D207" s="41" t="s">
        <v>178</v>
      </c>
    </row>
    <row r="208" spans="1:4" ht="21.75">
      <c r="A208" s="38" t="s">
        <v>221</v>
      </c>
      <c r="B208" s="39" t="s">
        <v>216</v>
      </c>
      <c r="C208" s="118">
        <v>8.4722222222222213E-2</v>
      </c>
      <c r="D208" s="41" t="s">
        <v>180</v>
      </c>
    </row>
    <row r="209" spans="1:4" ht="21.75">
      <c r="A209" s="38" t="s">
        <v>275</v>
      </c>
      <c r="B209" s="39" t="s">
        <v>238</v>
      </c>
      <c r="C209" s="118">
        <v>8.6111111111111124E-2</v>
      </c>
      <c r="D209" s="41" t="s">
        <v>282</v>
      </c>
    </row>
    <row r="210" spans="1:4" ht="21.75">
      <c r="A210" s="38"/>
      <c r="B210" s="39"/>
      <c r="C210" s="118"/>
      <c r="D210" s="123"/>
    </row>
    <row r="211" spans="1:4" ht="21.75">
      <c r="A211" s="38" t="s">
        <v>276</v>
      </c>
      <c r="B211" s="39" t="s">
        <v>283</v>
      </c>
      <c r="C211" s="118">
        <v>0.42152777777777778</v>
      </c>
      <c r="D211" s="41" t="s">
        <v>157</v>
      </c>
    </row>
    <row r="212" spans="1:4" ht="40.5">
      <c r="A212" s="42" t="s">
        <v>3</v>
      </c>
      <c r="B212" s="39" t="s">
        <v>286</v>
      </c>
      <c r="C212" s="40"/>
      <c r="D212" s="41"/>
    </row>
    <row r="213" spans="1:4" ht="40.5">
      <c r="A213" s="42" t="s">
        <v>94</v>
      </c>
      <c r="B213" s="39" t="s">
        <v>287</v>
      </c>
      <c r="C213" s="40"/>
      <c r="D213" s="41"/>
    </row>
    <row r="214" spans="1:4" ht="21.75">
      <c r="A214" s="42" t="s">
        <v>18</v>
      </c>
      <c r="B214" s="39"/>
      <c r="C214" s="40"/>
      <c r="D214" s="41"/>
    </row>
    <row r="215" spans="1:4" ht="21.75">
      <c r="A215" s="42" t="s">
        <v>55</v>
      </c>
      <c r="B215" s="39" t="s">
        <v>288</v>
      </c>
      <c r="C215" s="40"/>
      <c r="D215" s="41"/>
    </row>
    <row r="216" spans="1:4" ht="21.75">
      <c r="A216" s="42" t="s">
        <v>15</v>
      </c>
      <c r="B216" s="39"/>
      <c r="C216" s="40"/>
      <c r="D216" s="41"/>
    </row>
    <row r="217" spans="1:4" ht="21.75">
      <c r="A217" s="42" t="s">
        <v>58</v>
      </c>
      <c r="B217" s="39"/>
      <c r="C217" s="40"/>
      <c r="D217" s="41"/>
    </row>
    <row r="218" spans="1:4" ht="21.75">
      <c r="A218" s="42" t="s">
        <v>52</v>
      </c>
      <c r="B218" s="43" t="s">
        <v>285</v>
      </c>
      <c r="C218" s="40"/>
      <c r="D218" s="41"/>
    </row>
    <row r="219" spans="1:4" ht="101.25">
      <c r="A219" s="42" t="s">
        <v>16</v>
      </c>
      <c r="B219" s="43" t="s">
        <v>284</v>
      </c>
      <c r="C219" s="40"/>
      <c r="D219" s="41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6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5"/>
  <sheetViews>
    <sheetView zoomScale="90" zoomScaleNormal="90" workbookViewId="0">
      <selection activeCell="L23" sqref="L23"/>
    </sheetView>
  </sheetViews>
  <sheetFormatPr baseColWidth="10" defaultColWidth="0" defaultRowHeight="12.75"/>
  <cols>
    <col min="1" max="1" width="11.42578125" customWidth="1"/>
    <col min="2" max="3" width="11.42578125" style="4" customWidth="1"/>
    <col min="4" max="4" width="11.7109375" style="4" customWidth="1"/>
    <col min="5" max="5" width="11.85546875" style="19" customWidth="1"/>
    <col min="6" max="6" width="11" style="19" customWidth="1"/>
    <col min="7" max="7" width="14.85546875" style="4" customWidth="1"/>
    <col min="8" max="8" width="11.140625" style="4" customWidth="1"/>
    <col min="9" max="9" width="14" style="2" customWidth="1"/>
    <col min="10" max="10" width="10.140625" style="2" customWidth="1"/>
    <col min="11" max="11" width="11.140625" style="4" customWidth="1"/>
    <col min="12" max="12" width="10.140625" style="2" customWidth="1"/>
    <col min="13" max="13" width="9.85546875" style="2" customWidth="1"/>
  </cols>
  <sheetData>
    <row r="1" spans="1:50" s="70" customFormat="1">
      <c r="A1" s="46"/>
      <c r="B1" s="68" t="s">
        <v>20</v>
      </c>
      <c r="C1" s="68" t="s">
        <v>25</v>
      </c>
      <c r="D1" s="68" t="s">
        <v>68</v>
      </c>
      <c r="E1" s="69" t="s">
        <v>72</v>
      </c>
      <c r="F1" s="69" t="s">
        <v>67</v>
      </c>
      <c r="G1" s="68" t="s">
        <v>26</v>
      </c>
      <c r="H1" s="68" t="s">
        <v>69</v>
      </c>
      <c r="I1" s="106" t="s">
        <v>27</v>
      </c>
      <c r="J1" s="102" t="s">
        <v>84</v>
      </c>
      <c r="K1" s="68" t="s">
        <v>73</v>
      </c>
      <c r="L1" s="102" t="s">
        <v>78</v>
      </c>
      <c r="M1" s="68" t="s">
        <v>79</v>
      </c>
    </row>
    <row r="2" spans="1:50" s="88" customFormat="1" ht="16.5">
      <c r="A2" s="53" t="s">
        <v>248</v>
      </c>
      <c r="B2" s="58">
        <f>Tore!C2</f>
        <v>14</v>
      </c>
      <c r="C2" s="55">
        <v>7</v>
      </c>
      <c r="D2" s="56">
        <f>C2/B2*100</f>
        <v>50</v>
      </c>
      <c r="E2" s="55">
        <v>2</v>
      </c>
      <c r="F2" s="74">
        <f>E2/B2*100</f>
        <v>14.285714285714285</v>
      </c>
      <c r="G2" s="55">
        <f>B2-C2-E2</f>
        <v>5</v>
      </c>
      <c r="H2" s="74">
        <f>G2/B2*100</f>
        <v>35.714285714285715</v>
      </c>
      <c r="I2" s="107">
        <f>C2-G2</f>
        <v>2</v>
      </c>
      <c r="J2" s="103">
        <f>(C2*3)+E2</f>
        <v>23</v>
      </c>
      <c r="K2" s="87">
        <f>L2-M2</f>
        <v>1</v>
      </c>
      <c r="L2" s="103">
        <v>53</v>
      </c>
      <c r="M2" s="103">
        <v>52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s="88" customFormat="1" ht="16.5">
      <c r="A3" s="53" t="s">
        <v>92</v>
      </c>
      <c r="B3" s="58">
        <f>Tore!C3</f>
        <v>20</v>
      </c>
      <c r="C3" s="55">
        <v>5</v>
      </c>
      <c r="D3" s="56">
        <f>C3/B3*100</f>
        <v>25</v>
      </c>
      <c r="E3" s="55">
        <v>1</v>
      </c>
      <c r="F3" s="74">
        <f>E3/B3*100</f>
        <v>5</v>
      </c>
      <c r="G3" s="55">
        <f>B3-C3-E3</f>
        <v>14</v>
      </c>
      <c r="H3" s="74">
        <f>G3/B3*100</f>
        <v>70</v>
      </c>
      <c r="I3" s="107">
        <f>C3-G3</f>
        <v>-9</v>
      </c>
      <c r="J3" s="103">
        <f>(C3*3)+E3</f>
        <v>16</v>
      </c>
      <c r="K3" s="87">
        <f>L3-M3</f>
        <v>-28</v>
      </c>
      <c r="L3" s="103">
        <v>119</v>
      </c>
      <c r="M3" s="103">
        <v>147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s="88" customFormat="1" ht="16.5">
      <c r="A4" s="53" t="s">
        <v>151</v>
      </c>
      <c r="B4" s="58">
        <f>Tore!C4</f>
        <v>36</v>
      </c>
      <c r="C4" s="55">
        <v>22</v>
      </c>
      <c r="D4" s="56">
        <f>C4/B4*100</f>
        <v>61.111111111111114</v>
      </c>
      <c r="E4" s="55">
        <v>2</v>
      </c>
      <c r="F4" s="74">
        <f>E4/B4*100</f>
        <v>5.5555555555555554</v>
      </c>
      <c r="G4" s="55">
        <f>B4-C4-E4</f>
        <v>12</v>
      </c>
      <c r="H4" s="74">
        <f>G4/B4*100</f>
        <v>33.333333333333329</v>
      </c>
      <c r="I4" s="107">
        <f>C4-G4</f>
        <v>10</v>
      </c>
      <c r="J4" s="103">
        <f>(C4*3)+E4</f>
        <v>68</v>
      </c>
      <c r="K4" s="87">
        <f>L4-M4</f>
        <v>38</v>
      </c>
      <c r="L4" s="103">
        <v>255</v>
      </c>
      <c r="M4" s="103">
        <v>217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s="88" customFormat="1" ht="16.5">
      <c r="A5" s="53" t="s">
        <v>162</v>
      </c>
      <c r="B5" s="58">
        <f>Tore!C5</f>
        <v>9</v>
      </c>
      <c r="C5" s="55">
        <v>3</v>
      </c>
      <c r="D5" s="56">
        <f>C5/B5*100</f>
        <v>33.333333333333329</v>
      </c>
      <c r="E5" s="55">
        <v>0</v>
      </c>
      <c r="F5" s="74">
        <f>E5/B5*100</f>
        <v>0</v>
      </c>
      <c r="G5" s="55">
        <f>B5-C5-E5</f>
        <v>6</v>
      </c>
      <c r="H5" s="74">
        <f>G5/B5*100</f>
        <v>66.666666666666657</v>
      </c>
      <c r="I5" s="107">
        <f>C5-G5</f>
        <v>-3</v>
      </c>
      <c r="J5" s="103">
        <f>(C5*3)+E5</f>
        <v>9</v>
      </c>
      <c r="K5" s="87">
        <f>L5-M5</f>
        <v>-14</v>
      </c>
      <c r="L5" s="103">
        <v>57</v>
      </c>
      <c r="M5" s="103">
        <v>71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1:50" s="88" customFormat="1" ht="16.5">
      <c r="A6" s="53" t="s">
        <v>105</v>
      </c>
      <c r="B6" s="58">
        <f>Tore!C6</f>
        <v>22</v>
      </c>
      <c r="C6" s="55">
        <v>11</v>
      </c>
      <c r="D6" s="56">
        <f>C6/B6*100</f>
        <v>50</v>
      </c>
      <c r="E6" s="55">
        <v>1</v>
      </c>
      <c r="F6" s="74">
        <f>E6/B6*100</f>
        <v>4.5454545454545459</v>
      </c>
      <c r="G6" s="55">
        <f>B6-C6-E6</f>
        <v>10</v>
      </c>
      <c r="H6" s="74">
        <f>G6/B6*100</f>
        <v>45.454545454545453</v>
      </c>
      <c r="I6" s="107">
        <f>C6-G6</f>
        <v>1</v>
      </c>
      <c r="J6" s="103">
        <f>(C6*3)+E6</f>
        <v>34</v>
      </c>
      <c r="K6" s="87">
        <f>L6-M6</f>
        <v>6</v>
      </c>
      <c r="L6" s="103">
        <v>140</v>
      </c>
      <c r="M6" s="103">
        <v>134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</row>
    <row r="7" spans="1:50" s="88" customFormat="1" ht="16.5">
      <c r="A7" s="53" t="s">
        <v>76</v>
      </c>
      <c r="B7" s="58">
        <f>Tore!C7</f>
        <v>24</v>
      </c>
      <c r="C7" s="55">
        <v>10</v>
      </c>
      <c r="D7" s="56">
        <f t="shared" ref="D7:D10" si="0">C7/B7*100</f>
        <v>41.666666666666671</v>
      </c>
      <c r="E7" s="55">
        <v>3</v>
      </c>
      <c r="F7" s="74">
        <f t="shared" ref="F7:F10" si="1">E7/B7*100</f>
        <v>12.5</v>
      </c>
      <c r="G7" s="55">
        <f t="shared" ref="G7:G10" si="2">B7-C7-E7</f>
        <v>11</v>
      </c>
      <c r="H7" s="74">
        <f t="shared" ref="H7:H10" si="3">G7/B7*100</f>
        <v>45.833333333333329</v>
      </c>
      <c r="I7" s="107">
        <f t="shared" ref="I7:I23" si="4">C7-G7</f>
        <v>-1</v>
      </c>
      <c r="J7" s="103">
        <f t="shared" ref="J7:J23" si="5">(C7*3)+E7</f>
        <v>33</v>
      </c>
      <c r="K7" s="87">
        <f t="shared" ref="K7:K24" si="6">L7-M7</f>
        <v>-6</v>
      </c>
      <c r="L7" s="103">
        <v>136</v>
      </c>
      <c r="M7" s="103">
        <v>142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</row>
    <row r="8" spans="1:50" s="88" customFormat="1" ht="16.5">
      <c r="A8" s="53" t="s">
        <v>127</v>
      </c>
      <c r="B8" s="58">
        <f>Tore!C8</f>
        <v>31</v>
      </c>
      <c r="C8" s="55">
        <v>13</v>
      </c>
      <c r="D8" s="56">
        <f t="shared" ref="D8" si="7">C8/B8*100</f>
        <v>41.935483870967744</v>
      </c>
      <c r="E8" s="55">
        <v>3</v>
      </c>
      <c r="F8" s="74">
        <f t="shared" ref="F8" si="8">E8/B8*100</f>
        <v>9.67741935483871</v>
      </c>
      <c r="G8" s="55">
        <f t="shared" ref="G8" si="9">B8-C8-E8</f>
        <v>15</v>
      </c>
      <c r="H8" s="74">
        <f t="shared" ref="H8" si="10">G8/B8*100</f>
        <v>48.387096774193552</v>
      </c>
      <c r="I8" s="107">
        <f t="shared" ref="I8" si="11">C8-G8</f>
        <v>-2</v>
      </c>
      <c r="J8" s="103">
        <f t="shared" ref="J8" si="12">(C8*3)+E8</f>
        <v>42</v>
      </c>
      <c r="K8" s="87">
        <f t="shared" ref="K8" si="13">L8-M8</f>
        <v>-3</v>
      </c>
      <c r="L8" s="103">
        <v>204</v>
      </c>
      <c r="M8" s="103">
        <v>207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</row>
    <row r="9" spans="1:50" s="88" customFormat="1" ht="16.5">
      <c r="A9" s="53" t="s">
        <v>232</v>
      </c>
      <c r="B9" s="58">
        <f>Tore!C9</f>
        <v>16</v>
      </c>
      <c r="C9" s="55">
        <v>9</v>
      </c>
      <c r="D9" s="56">
        <f t="shared" ref="D9" si="14">C9/B9*100</f>
        <v>56.25</v>
      </c>
      <c r="E9" s="55">
        <v>2</v>
      </c>
      <c r="F9" s="74">
        <f t="shared" ref="F9" si="15">E9/B9*100</f>
        <v>12.5</v>
      </c>
      <c r="G9" s="55">
        <f t="shared" ref="G9" si="16">B9-C9-E9</f>
        <v>5</v>
      </c>
      <c r="H9" s="74">
        <f t="shared" ref="H9" si="17">G9/B9*100</f>
        <v>31.25</v>
      </c>
      <c r="I9" s="107">
        <f t="shared" ref="I9" si="18">C9-G9</f>
        <v>4</v>
      </c>
      <c r="J9" s="103">
        <f t="shared" ref="J9" si="19">(C9*3)+E9</f>
        <v>29</v>
      </c>
      <c r="K9" s="87">
        <f t="shared" ref="K9" si="20">L9-M9</f>
        <v>8</v>
      </c>
      <c r="L9" s="103">
        <v>77</v>
      </c>
      <c r="M9" s="103">
        <v>69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</row>
    <row r="10" spans="1:50" s="88" customFormat="1" ht="16.5">
      <c r="A10" s="53" t="s">
        <v>77</v>
      </c>
      <c r="B10" s="58">
        <f>Tore!C10</f>
        <v>31</v>
      </c>
      <c r="C10" s="55">
        <v>11</v>
      </c>
      <c r="D10" s="56">
        <f t="shared" si="0"/>
        <v>35.483870967741936</v>
      </c>
      <c r="E10" s="55">
        <v>2</v>
      </c>
      <c r="F10" s="74">
        <f t="shared" si="1"/>
        <v>6.4516129032258061</v>
      </c>
      <c r="G10" s="55">
        <f t="shared" si="2"/>
        <v>18</v>
      </c>
      <c r="H10" s="74">
        <f t="shared" si="3"/>
        <v>58.064516129032263</v>
      </c>
      <c r="I10" s="107">
        <f t="shared" si="4"/>
        <v>-7</v>
      </c>
      <c r="J10" s="103">
        <f t="shared" si="5"/>
        <v>35</v>
      </c>
      <c r="K10" s="87">
        <f t="shared" si="6"/>
        <v>-13</v>
      </c>
      <c r="L10" s="103">
        <v>198</v>
      </c>
      <c r="M10" s="103">
        <v>211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</row>
    <row r="11" spans="1:50" s="88" customFormat="1" ht="16.5">
      <c r="A11" s="53" t="s">
        <v>272</v>
      </c>
      <c r="B11" s="58">
        <f>Tore!C11</f>
        <v>3</v>
      </c>
      <c r="C11" s="55">
        <v>2</v>
      </c>
      <c r="D11" s="56">
        <f t="shared" ref="D11" si="21">C11/B11*100</f>
        <v>66.666666666666657</v>
      </c>
      <c r="E11" s="55">
        <v>0</v>
      </c>
      <c r="F11" s="74">
        <f t="shared" ref="F11" si="22">E11/B11*100</f>
        <v>0</v>
      </c>
      <c r="G11" s="55">
        <f t="shared" ref="G11" si="23">B11-C11-E11</f>
        <v>1</v>
      </c>
      <c r="H11" s="74">
        <f t="shared" ref="H11" si="24">G11/B11*100</f>
        <v>33.333333333333329</v>
      </c>
      <c r="I11" s="107">
        <f t="shared" ref="I11" si="25">C11-G11</f>
        <v>1</v>
      </c>
      <c r="J11" s="103">
        <f t="shared" ref="J11" si="26">(C11*3)+E11</f>
        <v>6</v>
      </c>
      <c r="K11" s="87">
        <f t="shared" ref="K11" si="27">L11-M11</f>
        <v>5</v>
      </c>
      <c r="L11" s="103">
        <v>28</v>
      </c>
      <c r="M11" s="103">
        <v>23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</row>
    <row r="12" spans="1:50" s="88" customFormat="1" ht="16.5">
      <c r="A12" s="53" t="s">
        <v>142</v>
      </c>
      <c r="B12" s="58">
        <f>Tore!C12</f>
        <v>29</v>
      </c>
      <c r="C12" s="55">
        <v>13</v>
      </c>
      <c r="D12" s="56">
        <f t="shared" ref="D12" si="28">C12/B12*100</f>
        <v>44.827586206896555</v>
      </c>
      <c r="E12" s="55">
        <v>2</v>
      </c>
      <c r="F12" s="74">
        <f t="shared" ref="F12" si="29">E12/B12*100</f>
        <v>6.8965517241379306</v>
      </c>
      <c r="G12" s="55">
        <f t="shared" ref="G12" si="30">B12-C12-E12</f>
        <v>14</v>
      </c>
      <c r="H12" s="74">
        <f t="shared" ref="H12" si="31">G12/B12*100</f>
        <v>48.275862068965516</v>
      </c>
      <c r="I12" s="107">
        <f t="shared" ref="I12" si="32">C12-G12</f>
        <v>-1</v>
      </c>
      <c r="J12" s="103">
        <f t="shared" ref="J12" si="33">(C12*3)+E12</f>
        <v>41</v>
      </c>
      <c r="K12" s="87">
        <f t="shared" ref="K12" si="34">L12-M12</f>
        <v>-6</v>
      </c>
      <c r="L12" s="103">
        <v>175</v>
      </c>
      <c r="M12" s="103">
        <v>181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</row>
    <row r="13" spans="1:50" s="88" customFormat="1" ht="16.5">
      <c r="A13" s="53" t="s">
        <v>80</v>
      </c>
      <c r="B13" s="58">
        <f>Tore!C13</f>
        <v>35</v>
      </c>
      <c r="C13" s="55">
        <v>17</v>
      </c>
      <c r="D13" s="56">
        <f t="shared" ref="D13:D18" si="35">C13/B13*100</f>
        <v>48.571428571428569</v>
      </c>
      <c r="E13" s="55">
        <v>3</v>
      </c>
      <c r="F13" s="74">
        <f t="shared" ref="F13:F18" si="36">E13/B13*100</f>
        <v>8.5714285714285712</v>
      </c>
      <c r="G13" s="55">
        <f t="shared" ref="G13:G18" si="37">B13-C13-E13</f>
        <v>15</v>
      </c>
      <c r="H13" s="74">
        <f t="shared" ref="H13:H18" si="38">G13/B13*100</f>
        <v>42.857142857142854</v>
      </c>
      <c r="I13" s="107">
        <f t="shared" si="4"/>
        <v>2</v>
      </c>
      <c r="J13" s="103">
        <f t="shared" si="5"/>
        <v>54</v>
      </c>
      <c r="K13" s="87">
        <f t="shared" si="6"/>
        <v>1</v>
      </c>
      <c r="L13" s="103">
        <v>206</v>
      </c>
      <c r="M13" s="103">
        <v>205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</row>
    <row r="14" spans="1:50" s="88" customFormat="1" ht="16.5">
      <c r="A14" s="53" t="s">
        <v>75</v>
      </c>
      <c r="B14" s="58">
        <f>Tore!C14</f>
        <v>44</v>
      </c>
      <c r="C14" s="55">
        <v>19</v>
      </c>
      <c r="D14" s="56">
        <f t="shared" si="35"/>
        <v>43.18181818181818</v>
      </c>
      <c r="E14" s="55">
        <v>2</v>
      </c>
      <c r="F14" s="74">
        <f t="shared" si="36"/>
        <v>4.5454545454545459</v>
      </c>
      <c r="G14" s="55">
        <f t="shared" si="37"/>
        <v>23</v>
      </c>
      <c r="H14" s="74">
        <f t="shared" si="38"/>
        <v>52.272727272727273</v>
      </c>
      <c r="I14" s="107">
        <f t="shared" si="4"/>
        <v>-4</v>
      </c>
      <c r="J14" s="103">
        <f t="shared" si="5"/>
        <v>59</v>
      </c>
      <c r="K14" s="87">
        <f t="shared" si="6"/>
        <v>-9</v>
      </c>
      <c r="L14" s="103">
        <v>289</v>
      </c>
      <c r="M14" s="103">
        <v>298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</row>
    <row r="15" spans="1:50" s="88" customFormat="1" ht="16.5">
      <c r="A15" s="53" t="s">
        <v>259</v>
      </c>
      <c r="B15" s="58">
        <f>Tore!C15</f>
        <v>6</v>
      </c>
      <c r="C15" s="55">
        <v>1</v>
      </c>
      <c r="D15" s="56">
        <f t="shared" ref="D15:D16" si="39">C15/B15*100</f>
        <v>16.666666666666664</v>
      </c>
      <c r="E15" s="55">
        <v>1</v>
      </c>
      <c r="F15" s="74">
        <f t="shared" ref="F15:F16" si="40">E15/B15*100</f>
        <v>16.666666666666664</v>
      </c>
      <c r="G15" s="55">
        <f t="shared" ref="G15:G16" si="41">B15-C15-E15</f>
        <v>4</v>
      </c>
      <c r="H15" s="74">
        <f t="shared" ref="H15:H16" si="42">G15/B15*100</f>
        <v>66.666666666666657</v>
      </c>
      <c r="I15" s="107">
        <f t="shared" ref="I15:I16" si="43">C15-G15</f>
        <v>-3</v>
      </c>
      <c r="J15" s="103">
        <f t="shared" ref="J15:J16" si="44">(C15*3)+E15</f>
        <v>4</v>
      </c>
      <c r="K15" s="87">
        <f t="shared" ref="K15:K16" si="45">L15-M15</f>
        <v>-7</v>
      </c>
      <c r="L15" s="103">
        <v>19</v>
      </c>
      <c r="M15" s="103">
        <v>26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:50" s="88" customFormat="1" ht="16.5">
      <c r="A16" s="53" t="s">
        <v>289</v>
      </c>
      <c r="B16" s="58">
        <f>Tore!C16</f>
        <v>4</v>
      </c>
      <c r="C16" s="55">
        <v>1</v>
      </c>
      <c r="D16" s="56">
        <f t="shared" si="39"/>
        <v>25</v>
      </c>
      <c r="E16" s="55">
        <v>0</v>
      </c>
      <c r="F16" s="74">
        <f t="shared" si="40"/>
        <v>0</v>
      </c>
      <c r="G16" s="55">
        <f t="shared" si="41"/>
        <v>3</v>
      </c>
      <c r="H16" s="74">
        <f t="shared" si="42"/>
        <v>75</v>
      </c>
      <c r="I16" s="107">
        <f t="shared" si="43"/>
        <v>-2</v>
      </c>
      <c r="J16" s="103">
        <f t="shared" si="44"/>
        <v>3</v>
      </c>
      <c r="K16" s="87">
        <f t="shared" si="45"/>
        <v>-6</v>
      </c>
      <c r="L16" s="103">
        <v>15</v>
      </c>
      <c r="M16" s="103">
        <v>21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</row>
    <row r="17" spans="1:50" s="88" customFormat="1" ht="16.5">
      <c r="A17" s="53" t="s">
        <v>64</v>
      </c>
      <c r="B17" s="58">
        <f>Tore!C17</f>
        <v>40</v>
      </c>
      <c r="C17" s="55">
        <v>19</v>
      </c>
      <c r="D17" s="56">
        <f t="shared" si="35"/>
        <v>47.5</v>
      </c>
      <c r="E17" s="55">
        <v>3</v>
      </c>
      <c r="F17" s="74">
        <f t="shared" si="36"/>
        <v>7.5</v>
      </c>
      <c r="G17" s="55">
        <f t="shared" si="37"/>
        <v>18</v>
      </c>
      <c r="H17" s="74">
        <f t="shared" si="38"/>
        <v>45</v>
      </c>
      <c r="I17" s="107">
        <f t="shared" si="4"/>
        <v>1</v>
      </c>
      <c r="J17" s="103">
        <f t="shared" si="5"/>
        <v>60</v>
      </c>
      <c r="K17" s="87">
        <f t="shared" si="6"/>
        <v>-12</v>
      </c>
      <c r="L17" s="103">
        <v>225</v>
      </c>
      <c r="M17" s="103">
        <v>237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</row>
    <row r="18" spans="1:50" s="88" customFormat="1" ht="16.5">
      <c r="A18" s="57" t="s">
        <v>63</v>
      </c>
      <c r="B18" s="58">
        <f>Tore!C18</f>
        <v>38</v>
      </c>
      <c r="C18" s="55">
        <v>16</v>
      </c>
      <c r="D18" s="56">
        <f t="shared" si="35"/>
        <v>42.105263157894733</v>
      </c>
      <c r="E18" s="55">
        <v>1</v>
      </c>
      <c r="F18" s="74">
        <f t="shared" si="36"/>
        <v>2.6315789473684208</v>
      </c>
      <c r="G18" s="55">
        <f t="shared" si="37"/>
        <v>21</v>
      </c>
      <c r="H18" s="74">
        <f t="shared" si="38"/>
        <v>55.26315789473685</v>
      </c>
      <c r="I18" s="107">
        <f t="shared" ref="I18" si="46">C18-G18</f>
        <v>-5</v>
      </c>
      <c r="J18" s="103">
        <f t="shared" ref="J18" si="47">(C18*3)+E18</f>
        <v>49</v>
      </c>
      <c r="K18" s="87">
        <f t="shared" ref="K18" si="48">L18-M18</f>
        <v>-15</v>
      </c>
      <c r="L18" s="103">
        <v>265</v>
      </c>
      <c r="M18" s="103">
        <v>280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</row>
    <row r="19" spans="1:50" s="88" customFormat="1" ht="16.5">
      <c r="A19" s="57" t="s">
        <v>88</v>
      </c>
      <c r="B19" s="58">
        <f>Tore!C19</f>
        <v>33</v>
      </c>
      <c r="C19" s="59">
        <v>20</v>
      </c>
      <c r="D19" s="60">
        <f>C19/B19*100</f>
        <v>60.606060606060609</v>
      </c>
      <c r="E19" s="59">
        <v>2</v>
      </c>
      <c r="F19" s="84">
        <f>E19/B19*100</f>
        <v>6.0606060606060606</v>
      </c>
      <c r="G19" s="59">
        <f>B19-C19-E19</f>
        <v>11</v>
      </c>
      <c r="H19" s="84">
        <f>G19/B19*100</f>
        <v>33.333333333333329</v>
      </c>
      <c r="I19" s="108">
        <f>C19-G19</f>
        <v>9</v>
      </c>
      <c r="J19" s="104">
        <f>(C19*3)+E19</f>
        <v>62</v>
      </c>
      <c r="K19" s="128">
        <f t="shared" si="6"/>
        <v>42</v>
      </c>
      <c r="L19" s="104">
        <v>251</v>
      </c>
      <c r="M19" s="104">
        <v>209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s="91" customFormat="1" ht="17.25" thickBot="1">
      <c r="A20" s="57" t="s">
        <v>202</v>
      </c>
      <c r="B20" s="58">
        <f>Tore!C20</f>
        <v>4</v>
      </c>
      <c r="C20" s="59">
        <v>2</v>
      </c>
      <c r="D20" s="60">
        <f>C20/B20*100</f>
        <v>50</v>
      </c>
      <c r="E20" s="59">
        <v>0</v>
      </c>
      <c r="F20" s="84">
        <f>E20/B20*100</f>
        <v>0</v>
      </c>
      <c r="G20" s="59">
        <f>B20-C20-E20</f>
        <v>2</v>
      </c>
      <c r="H20" s="84">
        <f>G20/B20*100</f>
        <v>50</v>
      </c>
      <c r="I20" s="108">
        <f>C20-G20</f>
        <v>0</v>
      </c>
      <c r="J20" s="104">
        <f>(C20*3)+E20</f>
        <v>6</v>
      </c>
      <c r="K20" s="128">
        <f t="shared" ref="K20" si="49">L20-M20</f>
        <v>4</v>
      </c>
      <c r="L20" s="104">
        <v>24</v>
      </c>
      <c r="M20" s="104">
        <v>20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</row>
    <row r="21" spans="1:50" s="88" customFormat="1" ht="16.5">
      <c r="A21" s="110" t="s">
        <v>61</v>
      </c>
      <c r="B21" s="111">
        <f>Tore!C21</f>
        <v>24</v>
      </c>
      <c r="C21" s="112">
        <v>17</v>
      </c>
      <c r="D21" s="113">
        <f>C21/B21*100</f>
        <v>70.833333333333343</v>
      </c>
      <c r="E21" s="112">
        <v>1</v>
      </c>
      <c r="F21" s="114">
        <f>E21/B21*100</f>
        <v>4.1666666666666661</v>
      </c>
      <c r="G21" s="112">
        <f>B21-C21-E21</f>
        <v>6</v>
      </c>
      <c r="H21" s="114">
        <f>G21/B21*100</f>
        <v>25</v>
      </c>
      <c r="I21" s="115">
        <f t="shared" si="4"/>
        <v>11</v>
      </c>
      <c r="J21" s="122">
        <f t="shared" si="5"/>
        <v>52</v>
      </c>
      <c r="K21" s="117">
        <f t="shared" si="6"/>
        <v>37</v>
      </c>
      <c r="L21" s="116">
        <v>138</v>
      </c>
      <c r="M21" s="116">
        <v>101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</row>
    <row r="22" spans="1:50" s="88" customFormat="1" ht="16.5">
      <c r="A22" s="83" t="s">
        <v>61</v>
      </c>
      <c r="B22" s="58">
        <f>Tore!C22</f>
        <v>46</v>
      </c>
      <c r="C22" s="55">
        <v>23</v>
      </c>
      <c r="D22" s="60">
        <f>C22/B22*100</f>
        <v>50</v>
      </c>
      <c r="E22" s="55">
        <v>3</v>
      </c>
      <c r="F22" s="84">
        <f>E22/B22*100</f>
        <v>6.5217391304347823</v>
      </c>
      <c r="G22" s="59">
        <f>B22-C22-E22</f>
        <v>20</v>
      </c>
      <c r="H22" s="84">
        <f>G22/B22*100</f>
        <v>43.478260869565219</v>
      </c>
      <c r="I22" s="108">
        <f t="shared" si="4"/>
        <v>3</v>
      </c>
      <c r="J22" s="103">
        <f t="shared" si="5"/>
        <v>72</v>
      </c>
      <c r="K22" s="87">
        <f t="shared" si="6"/>
        <v>-22</v>
      </c>
      <c r="L22" s="103">
        <v>318</v>
      </c>
      <c r="M22" s="103">
        <v>340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</row>
    <row r="23" spans="1:50" s="88" customFormat="1" ht="16.5">
      <c r="A23" s="78" t="s">
        <v>71</v>
      </c>
      <c r="B23" s="58">
        <f>Tore!C23</f>
        <v>43</v>
      </c>
      <c r="C23" s="55">
        <v>18</v>
      </c>
      <c r="D23" s="56">
        <f>C23/B23*100</f>
        <v>41.860465116279073</v>
      </c>
      <c r="E23" s="55">
        <v>4</v>
      </c>
      <c r="F23" s="74">
        <f>E23/B23*100</f>
        <v>9.3023255813953494</v>
      </c>
      <c r="G23" s="55">
        <f>B23-C23-E23</f>
        <v>21</v>
      </c>
      <c r="H23" s="74">
        <f>G23/B23*100</f>
        <v>48.837209302325576</v>
      </c>
      <c r="I23" s="107">
        <f t="shared" si="4"/>
        <v>-3</v>
      </c>
      <c r="J23" s="103">
        <f t="shared" si="5"/>
        <v>58</v>
      </c>
      <c r="K23" s="87">
        <f t="shared" si="6"/>
        <v>-15</v>
      </c>
      <c r="L23" s="103">
        <v>300</v>
      </c>
      <c r="M23" s="103">
        <v>315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</row>
    <row r="24" spans="1:50" s="88" customFormat="1" ht="16.5">
      <c r="A24" s="71" t="s">
        <v>24</v>
      </c>
      <c r="B24" s="72">
        <f>SUM(B2:B19)</f>
        <v>435</v>
      </c>
      <c r="C24" s="72">
        <f>SUM(C2:C19)</f>
        <v>199</v>
      </c>
      <c r="D24" s="73">
        <f>SUM(D2:D19)/COUNT(D2:D19)</f>
        <v>43.88366422262515</v>
      </c>
      <c r="E24" s="72">
        <f>SUM(E2:E19)</f>
        <v>30</v>
      </c>
      <c r="F24" s="73">
        <f>SUM(F2:F19)/COUNT(F2:F19)</f>
        <v>6.8548912866917284</v>
      </c>
      <c r="G24" s="72">
        <f>SUM(G2:G19)</f>
        <v>206</v>
      </c>
      <c r="H24" s="73">
        <f>SUM(H2:H19)/COUNT(H2:H19)</f>
        <v>49.261444490683118</v>
      </c>
      <c r="I24" s="109">
        <f>SUM(I2:I19)/COUNT(I2:I19)</f>
        <v>-0.3888888888888889</v>
      </c>
      <c r="J24" s="105">
        <f>SUM(J2:J19)</f>
        <v>627</v>
      </c>
      <c r="K24" s="72">
        <f t="shared" si="6"/>
        <v>-18</v>
      </c>
      <c r="L24" s="105">
        <f>SUM(L2:L19)</f>
        <v>2712</v>
      </c>
      <c r="M24" s="72">
        <f>SUM(M2:M19)</f>
        <v>2730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</row>
    <row r="25" spans="1:50" s="88" customFormat="1" ht="16.5">
      <c r="A25"/>
      <c r="B25"/>
      <c r="C25"/>
      <c r="D25"/>
      <c r="E25" s="18"/>
      <c r="F25" s="18"/>
      <c r="G25"/>
      <c r="H25"/>
      <c r="I25"/>
      <c r="J25"/>
      <c r="K25"/>
      <c r="L25"/>
      <c r="M2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</row>
    <row r="26" spans="1:50" s="88" customFormat="1" ht="16.5">
      <c r="A26"/>
      <c r="B26"/>
      <c r="C26"/>
      <c r="D26"/>
      <c r="E26" s="18"/>
      <c r="F26" s="18"/>
      <c r="G26"/>
      <c r="H26"/>
      <c r="I26"/>
      <c r="J26"/>
      <c r="K26"/>
      <c r="L26"/>
      <c r="M26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</row>
    <row r="27" spans="1:50" s="88" customFormat="1" ht="16.5">
      <c r="A27"/>
      <c r="B27"/>
      <c r="C27"/>
      <c r="D27"/>
      <c r="E27" s="18"/>
      <c r="F27" s="18"/>
      <c r="G27"/>
      <c r="H27"/>
      <c r="I27"/>
      <c r="J27"/>
      <c r="K27"/>
      <c r="L27"/>
      <c r="M27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</row>
    <row r="28" spans="1:50" s="88" customFormat="1" ht="16.5">
      <c r="A28"/>
      <c r="B28"/>
      <c r="C28" s="4"/>
      <c r="D28" s="4"/>
      <c r="E28" s="19"/>
      <c r="F28" s="19"/>
      <c r="G28" s="4"/>
      <c r="H28" s="4"/>
      <c r="I28" s="2"/>
      <c r="J28" s="2"/>
      <c r="K28" s="4"/>
      <c r="L28" s="2"/>
      <c r="M28" s="2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</row>
    <row r="29" spans="1:50" s="88" customFormat="1" ht="16.5">
      <c r="A29"/>
      <c r="B29" s="4"/>
      <c r="C29" s="4"/>
      <c r="D29" s="4"/>
      <c r="E29" s="19"/>
      <c r="F29" s="19"/>
      <c r="G29" s="4"/>
      <c r="H29" s="4"/>
      <c r="I29" s="2"/>
      <c r="J29" s="2"/>
      <c r="K29" s="4"/>
      <c r="L29" s="2"/>
      <c r="M29" s="2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s="88" customFormat="1" ht="16.5">
      <c r="A30"/>
      <c r="B30" s="4"/>
      <c r="C30" s="4"/>
      <c r="D30" s="4"/>
      <c r="E30" s="19"/>
      <c r="F30" s="19"/>
      <c r="G30" s="4"/>
      <c r="H30" s="4"/>
      <c r="I30" s="2"/>
      <c r="J30" s="2"/>
      <c r="K30" s="4"/>
      <c r="L30" s="2"/>
      <c r="M30" s="2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</row>
    <row r="31" spans="1:50" s="88" customFormat="1" ht="16.5">
      <c r="A31"/>
      <c r="B31" s="4"/>
      <c r="C31" s="4"/>
      <c r="D31" s="4"/>
      <c r="E31" s="19"/>
      <c r="F31" s="19"/>
      <c r="G31" s="4"/>
      <c r="H31" s="4"/>
      <c r="I31" s="2"/>
      <c r="J31" s="2"/>
      <c r="K31" s="4"/>
      <c r="L31" s="2"/>
      <c r="M31" s="2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</row>
    <row r="32" spans="1:50" s="88" customFormat="1" ht="16.5">
      <c r="A32"/>
      <c r="B32" s="4"/>
      <c r="C32" s="4"/>
      <c r="D32" s="4"/>
      <c r="E32" s="19"/>
      <c r="F32" s="19"/>
      <c r="G32" s="4"/>
      <c r="H32" s="4"/>
      <c r="I32" s="2"/>
      <c r="J32" s="2"/>
      <c r="K32" s="4"/>
      <c r="L32" s="2"/>
      <c r="M32" s="2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</row>
    <row r="33" spans="1:50" s="88" customFormat="1" ht="16.5">
      <c r="A33"/>
      <c r="B33" s="4"/>
      <c r="C33" s="4"/>
      <c r="D33" s="4"/>
      <c r="E33" s="19"/>
      <c r="F33" s="19"/>
      <c r="G33" s="4"/>
      <c r="H33" s="4"/>
      <c r="I33" s="2"/>
      <c r="J33" s="2"/>
      <c r="K33" s="4"/>
      <c r="L33" s="2"/>
      <c r="M33" s="2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s="88" customFormat="1" ht="16.5">
      <c r="A34"/>
      <c r="B34" s="4"/>
      <c r="C34" s="4"/>
      <c r="D34" s="4"/>
      <c r="E34" s="19"/>
      <c r="F34" s="19"/>
      <c r="G34" s="4"/>
      <c r="H34" s="4"/>
      <c r="I34" s="2"/>
      <c r="J34" s="2"/>
      <c r="K34" s="4"/>
      <c r="L34" s="2"/>
      <c r="M34" s="2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</row>
    <row r="35" spans="1:50" s="88" customFormat="1" ht="16.5">
      <c r="A35"/>
      <c r="B35" s="4"/>
      <c r="C35" s="4"/>
      <c r="D35" s="4"/>
      <c r="E35" s="19"/>
      <c r="F35" s="19"/>
      <c r="G35" s="4"/>
      <c r="H35" s="4"/>
      <c r="I35" s="2"/>
      <c r="J35" s="2"/>
      <c r="K35" s="4"/>
      <c r="L35" s="2"/>
      <c r="M35" s="2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</row>
    <row r="36" spans="1:50" s="88" customFormat="1" ht="16.5">
      <c r="A36"/>
      <c r="B36" s="4"/>
      <c r="C36" s="4"/>
      <c r="D36" s="4"/>
      <c r="E36" s="19"/>
      <c r="F36" s="19"/>
      <c r="G36" s="4"/>
      <c r="H36" s="4"/>
      <c r="I36" s="2"/>
      <c r="J36" s="2"/>
      <c r="K36" s="4"/>
      <c r="L36" s="2"/>
      <c r="M36" s="2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</row>
    <row r="37" spans="1:50" s="88" customFormat="1" ht="16.5">
      <c r="A37"/>
      <c r="B37" s="4"/>
      <c r="C37" s="4"/>
      <c r="D37" s="4"/>
      <c r="E37" s="19"/>
      <c r="F37" s="19"/>
      <c r="G37" s="4"/>
      <c r="H37" s="4"/>
      <c r="I37" s="2"/>
      <c r="J37" s="2"/>
      <c r="K37" s="4"/>
      <c r="L37" s="2"/>
      <c r="M37" s="2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s="88" customFormat="1" ht="16.5">
      <c r="A38"/>
      <c r="B38" s="4"/>
      <c r="C38" s="4"/>
      <c r="D38" s="4"/>
      <c r="E38" s="19"/>
      <c r="F38" s="19"/>
      <c r="G38" s="4"/>
      <c r="H38" s="4"/>
      <c r="I38" s="2"/>
      <c r="J38" s="2"/>
      <c r="K38" s="4"/>
      <c r="L38" s="2"/>
      <c r="M38" s="2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</row>
    <row r="39" spans="1:50" s="88" customFormat="1" ht="16.5">
      <c r="A39"/>
      <c r="B39" s="4"/>
      <c r="C39" s="4"/>
      <c r="D39" s="4"/>
      <c r="E39" s="19"/>
      <c r="F39" s="19"/>
      <c r="G39" s="4"/>
      <c r="H39" s="4"/>
      <c r="I39" s="2"/>
      <c r="J39" s="2"/>
      <c r="K39" s="4"/>
      <c r="L39" s="2"/>
      <c r="M39" s="2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1:50" s="89" customFormat="1" ht="17.25" thickBot="1">
      <c r="A40"/>
      <c r="B40" s="4"/>
      <c r="C40" s="4"/>
      <c r="D40" s="4"/>
      <c r="E40" s="19"/>
      <c r="F40" s="19"/>
      <c r="G40" s="4"/>
      <c r="H40" s="4"/>
      <c r="I40" s="2"/>
      <c r="J40" s="2"/>
      <c r="K40" s="4"/>
      <c r="L40" s="2"/>
      <c r="M40" s="2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1:50" s="90" customFormat="1" ht="16.5">
      <c r="A41"/>
      <c r="B41" s="4"/>
      <c r="C41" s="4"/>
      <c r="D41" s="4"/>
      <c r="E41" s="19"/>
      <c r="F41" s="19"/>
      <c r="G41" s="4"/>
      <c r="H41" s="4"/>
      <c r="I41" s="2"/>
      <c r="J41" s="2"/>
      <c r="K41" s="4"/>
      <c r="L41" s="2"/>
      <c r="M41" s="2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</row>
    <row r="42" spans="1:50" s="90" customFormat="1" ht="16.5">
      <c r="A42"/>
      <c r="B42" s="4"/>
      <c r="C42" s="4"/>
      <c r="D42" s="4"/>
      <c r="E42" s="19"/>
      <c r="F42" s="19"/>
      <c r="G42" s="4"/>
      <c r="H42" s="4"/>
      <c r="I42" s="2"/>
      <c r="J42" s="2"/>
      <c r="K42" s="4"/>
      <c r="L42" s="2"/>
      <c r="M42" s="2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</row>
    <row r="43" spans="1:50" s="91" customFormat="1" ht="16.5">
      <c r="A43"/>
      <c r="B43" s="4"/>
      <c r="C43" s="4"/>
      <c r="D43" s="4"/>
      <c r="E43" s="19"/>
      <c r="F43" s="19"/>
      <c r="G43" s="4"/>
      <c r="H43" s="4"/>
      <c r="I43" s="2"/>
      <c r="J43" s="2"/>
      <c r="K43" s="4"/>
      <c r="L43" s="2"/>
      <c r="M43" s="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</row>
    <row r="44" spans="1:50" s="90" customFormat="1" ht="16.5">
      <c r="A44"/>
      <c r="B44" s="4"/>
      <c r="C44" s="4"/>
      <c r="D44" s="4"/>
      <c r="E44" s="19"/>
      <c r="F44" s="19"/>
      <c r="G44" s="4"/>
      <c r="H44" s="4"/>
      <c r="I44" s="2"/>
      <c r="J44" s="2"/>
      <c r="K44" s="4"/>
      <c r="L44" s="2"/>
      <c r="M44" s="2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s="70" customFormat="1" ht="15.75" customHeight="1">
      <c r="A45"/>
      <c r="B45" s="4"/>
      <c r="C45" s="4"/>
      <c r="D45" s="4"/>
      <c r="E45" s="19"/>
      <c r="F45" s="19"/>
      <c r="G45" s="4"/>
      <c r="H45" s="4"/>
      <c r="I45" s="2"/>
      <c r="J45" s="2"/>
      <c r="K45" s="4"/>
      <c r="L45" s="2"/>
      <c r="M45" s="2"/>
    </row>
  </sheetData>
  <phoneticPr fontId="0" type="noConversion"/>
  <conditionalFormatting sqref="P31:AX35 P3:AX20 A21:I23 K21:M23 A3:M20">
    <cfRule type="expression" dxfId="22" priority="142" stopIfTrue="1">
      <formula>MOD(ROW(),2)=0</formula>
    </cfRule>
  </conditionalFormatting>
  <conditionalFormatting sqref="P36:AX36">
    <cfRule type="expression" dxfId="21" priority="140" stopIfTrue="1">
      <formula>MOD(ROW(),2)=0</formula>
    </cfRule>
  </conditionalFormatting>
  <conditionalFormatting sqref="P36:AX36 P7:AX20">
    <cfRule type="expression" dxfId="20" priority="139" stopIfTrue="1">
      <formula>MOD(ROW(),2)=0</formula>
    </cfRule>
  </conditionalFormatting>
  <conditionalFormatting sqref="P21:AX30">
    <cfRule type="expression" dxfId="19" priority="134" stopIfTrue="1">
      <formula>MOD(ROW(),2)=0</formula>
    </cfRule>
  </conditionalFormatting>
  <conditionalFormatting sqref="P21:AX30">
    <cfRule type="expression" dxfId="18" priority="133" stopIfTrue="1">
      <formula>MOD(ROW(),2)=0</formula>
    </cfRule>
  </conditionalFormatting>
  <conditionalFormatting sqref="P37:AX39">
    <cfRule type="expression" dxfId="17" priority="122" stopIfTrue="1">
      <formula>MOD(ROW(),2)=0</formula>
    </cfRule>
  </conditionalFormatting>
  <conditionalFormatting sqref="P37:AX39">
    <cfRule type="expression" dxfId="16" priority="121" stopIfTrue="1">
      <formula>MOD(ROW(),2)=0</formula>
    </cfRule>
  </conditionalFormatting>
  <conditionalFormatting sqref="P40:AX41">
    <cfRule type="expression" dxfId="15" priority="120" stopIfTrue="1">
      <formula>MOD(ROW(),2)=0</formula>
    </cfRule>
  </conditionalFormatting>
  <conditionalFormatting sqref="P40:AX41">
    <cfRule type="expression" dxfId="14" priority="119" stopIfTrue="1">
      <formula>MOD(ROW(),2)=0</formula>
    </cfRule>
  </conditionalFormatting>
  <conditionalFormatting sqref="P42:AX44">
    <cfRule type="expression" dxfId="13" priority="118" stopIfTrue="1">
      <formula>MOD(ROW(),2)=0</formula>
    </cfRule>
  </conditionalFormatting>
  <conditionalFormatting sqref="P42:AX44">
    <cfRule type="expression" dxfId="12" priority="117" stopIfTrue="1">
      <formula>MOD(ROW(),2)=0</formula>
    </cfRule>
  </conditionalFormatting>
  <conditionalFormatting sqref="J21:J23">
    <cfRule type="expression" dxfId="11" priority="60" stopIfTrue="1">
      <formula>MOD(ROW(),2)=0</formula>
    </cfRule>
  </conditionalFormatting>
  <conditionalFormatting sqref="P2:AX2 A2:M2">
    <cfRule type="expression" dxfId="10" priority="2" stopIfTrue="1">
      <formula>MOD(ROW(),2)=0</formula>
    </cfRule>
  </conditionalFormatting>
  <conditionalFormatting sqref="B2:M2">
    <cfRule type="expression" dxfId="9" priority="1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8"/>
  <sheetViews>
    <sheetView topLeftCell="A2" workbookViewId="0">
      <selection activeCell="S23" sqref="S23"/>
    </sheetView>
  </sheetViews>
  <sheetFormatPr baseColWidth="10" defaultColWidth="0" defaultRowHeight="12.75"/>
  <cols>
    <col min="1" max="1" width="10.28515625" style="15" bestFit="1" customWidth="1"/>
    <col min="2" max="2" width="6.28515625" style="16" customWidth="1"/>
    <col min="3" max="3" width="4.7109375" style="16" customWidth="1"/>
    <col min="4" max="4" width="8.42578125" style="16" bestFit="1" customWidth="1"/>
    <col min="5" max="5" width="4.5703125" style="16" customWidth="1"/>
    <col min="6" max="6" width="1.85546875" style="16" customWidth="1"/>
    <col min="7" max="14" width="3.7109375" style="16" customWidth="1"/>
    <col min="15" max="15" width="4.28515625" style="16" customWidth="1"/>
    <col min="16" max="16" width="4.42578125" style="16" bestFit="1" customWidth="1"/>
    <col min="17" max="18" width="3.7109375" style="16" customWidth="1"/>
    <col min="19" max="19" width="4.42578125" style="16" customWidth="1"/>
    <col min="20" max="26" width="3.7109375" style="16" customWidth="1"/>
    <col min="27" max="27" width="11.42578125" style="15" hidden="1" customWidth="1"/>
    <col min="28" max="28" width="0" style="15" hidden="1" customWidth="1"/>
    <col min="29" max="29" width="11.42578125" style="15" hidden="1" customWidth="1"/>
    <col min="30" max="40" width="0" style="15" hidden="1" customWidth="1"/>
    <col min="41" max="41" width="11.42578125" style="15" hidden="1" customWidth="1"/>
    <col min="42" max="42" width="0" style="15" hidden="1" customWidth="1"/>
    <col min="43" max="43" width="11.42578125" style="15" hidden="1" customWidth="1"/>
    <col min="44" max="44" width="0" style="15" hidden="1" customWidth="1"/>
    <col min="45" max="45" width="11.42578125" style="15" hidden="1" customWidth="1"/>
    <col min="46" max="16384" width="0" style="15" hidden="1"/>
  </cols>
  <sheetData>
    <row r="1" spans="1:42" s="48" customFormat="1" ht="81.75">
      <c r="A1" s="46"/>
      <c r="B1" s="47" t="s">
        <v>97</v>
      </c>
      <c r="C1" s="47" t="s">
        <v>20</v>
      </c>
      <c r="D1" s="47" t="s">
        <v>98</v>
      </c>
      <c r="E1" s="47" t="s">
        <v>22</v>
      </c>
      <c r="F1" s="47"/>
      <c r="G1" s="47">
        <v>1</v>
      </c>
      <c r="H1" s="47">
        <f t="shared" ref="H1:Z1" si="0">G1+1</f>
        <v>2</v>
      </c>
      <c r="I1" s="47">
        <f t="shared" si="0"/>
        <v>3</v>
      </c>
      <c r="J1" s="47">
        <f t="shared" si="0"/>
        <v>4</v>
      </c>
      <c r="K1" s="47">
        <f t="shared" si="0"/>
        <v>5</v>
      </c>
      <c r="L1" s="47">
        <f t="shared" si="0"/>
        <v>6</v>
      </c>
      <c r="M1" s="47">
        <f t="shared" si="0"/>
        <v>7</v>
      </c>
      <c r="N1" s="47">
        <f t="shared" si="0"/>
        <v>8</v>
      </c>
      <c r="O1" s="47">
        <f t="shared" si="0"/>
        <v>9</v>
      </c>
      <c r="P1" s="47">
        <f t="shared" si="0"/>
        <v>10</v>
      </c>
      <c r="Q1" s="47">
        <f t="shared" si="0"/>
        <v>11</v>
      </c>
      <c r="R1" s="47">
        <f t="shared" si="0"/>
        <v>12</v>
      </c>
      <c r="S1" s="47">
        <f t="shared" si="0"/>
        <v>13</v>
      </c>
      <c r="T1" s="47">
        <f t="shared" si="0"/>
        <v>14</v>
      </c>
      <c r="U1" s="47">
        <f t="shared" si="0"/>
        <v>15</v>
      </c>
      <c r="V1" s="47">
        <f t="shared" si="0"/>
        <v>16</v>
      </c>
      <c r="W1" s="47">
        <f t="shared" si="0"/>
        <v>17</v>
      </c>
      <c r="X1" s="47">
        <f t="shared" si="0"/>
        <v>18</v>
      </c>
      <c r="Y1" s="47">
        <f t="shared" si="0"/>
        <v>19</v>
      </c>
      <c r="Z1" s="47">
        <f t="shared" si="0"/>
        <v>20</v>
      </c>
    </row>
    <row r="2" spans="1:42" s="44" customFormat="1" ht="16.5">
      <c r="A2" s="53" t="s">
        <v>248</v>
      </c>
      <c r="B2" s="54">
        <f>SUM(G2:AP2)</f>
        <v>9</v>
      </c>
      <c r="C2" s="55">
        <f>Tore!C2</f>
        <v>14</v>
      </c>
      <c r="D2" s="56">
        <f t="shared" ref="D2" si="1">B2/C2</f>
        <v>0.6428571428571429</v>
      </c>
      <c r="E2" s="55">
        <f>COUNT(G2:AP2)</f>
        <v>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>
        <f>Tore!R2+Assists!P2</f>
        <v>3</v>
      </c>
      <c r="Q2" s="55"/>
      <c r="R2" s="55">
        <f>Tore!T2+Assists!R2</f>
        <v>3</v>
      </c>
      <c r="S2" s="55">
        <f>Tore!U2+Assists!S2</f>
        <v>3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44" customFormat="1" ht="16.5">
      <c r="A3" s="53" t="s">
        <v>91</v>
      </c>
      <c r="B3" s="54">
        <f>SUM(G3:AP3)</f>
        <v>53</v>
      </c>
      <c r="C3" s="55">
        <f>Tore!C3</f>
        <v>20</v>
      </c>
      <c r="D3" s="56">
        <f t="shared" ref="D3:D19" si="2">B3/C3</f>
        <v>2.65</v>
      </c>
      <c r="E3" s="55">
        <f>COUNT(G3:AP3)</f>
        <v>6</v>
      </c>
      <c r="F3" s="55"/>
      <c r="G3" s="55">
        <f>Tore!I3+Assists!G3</f>
        <v>9</v>
      </c>
      <c r="H3" s="55">
        <f>Tore!J3+Assists!H3</f>
        <v>7</v>
      </c>
      <c r="I3" s="55">
        <f>Tore!K3+Assists!I3</f>
        <v>13</v>
      </c>
      <c r="J3" s="55"/>
      <c r="K3" s="55"/>
      <c r="L3" s="55">
        <f>Tore!N3+Assists!L3</f>
        <v>8</v>
      </c>
      <c r="M3" s="55">
        <f>Tore!O3+Assists!M3</f>
        <v>10</v>
      </c>
      <c r="N3" s="55"/>
      <c r="O3" s="55"/>
      <c r="P3" s="55"/>
      <c r="Q3" s="55"/>
      <c r="R3" s="55">
        <f>Tore!T3+Assists!R3</f>
        <v>6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s="44" customFormat="1" ht="16.5">
      <c r="A4" s="53" t="s">
        <v>151</v>
      </c>
      <c r="B4" s="54">
        <f>SUM(G4:AP4)</f>
        <v>171</v>
      </c>
      <c r="C4" s="55">
        <f>Tore!C4</f>
        <v>36</v>
      </c>
      <c r="D4" s="56">
        <f t="shared" ref="D4" si="3">B4/C4</f>
        <v>4.75</v>
      </c>
      <c r="E4" s="55">
        <f>COUNT(G4:AP4)</f>
        <v>8</v>
      </c>
      <c r="F4" s="55"/>
      <c r="G4" s="55"/>
      <c r="H4" s="55"/>
      <c r="I4" s="55"/>
      <c r="J4" s="55">
        <f>Tore!L4+Assists!J4</f>
        <v>19</v>
      </c>
      <c r="K4" s="55">
        <f>Tore!M4+Assists!K4</f>
        <v>22</v>
      </c>
      <c r="L4" s="55">
        <f>Tore!N4+Assists!L4</f>
        <v>16</v>
      </c>
      <c r="M4" s="55">
        <f>Tore!O4+Assists!M4</f>
        <v>22</v>
      </c>
      <c r="N4" s="55"/>
      <c r="O4" s="55">
        <f>Tore!Q4+Assists!O4</f>
        <v>22</v>
      </c>
      <c r="P4" s="55"/>
      <c r="Q4" s="55">
        <f>Tore!S4+Assists!Q4</f>
        <v>18</v>
      </c>
      <c r="R4" s="55">
        <f>Tore!T4+Assists!R4</f>
        <v>25</v>
      </c>
      <c r="S4" s="55">
        <f>Tore!U4+Assists!S4</f>
        <v>27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2" s="44" customFormat="1" ht="16.5">
      <c r="A5" s="53" t="s">
        <v>162</v>
      </c>
      <c r="B5" s="54">
        <f>SUM(G5:AP5)</f>
        <v>16</v>
      </c>
      <c r="C5" s="55">
        <f>Tore!C5</f>
        <v>9</v>
      </c>
      <c r="D5" s="56">
        <f t="shared" ref="D5" si="4">B5/C5</f>
        <v>1.7777777777777777</v>
      </c>
      <c r="E5" s="55">
        <f>COUNT(G5:AP5)</f>
        <v>3</v>
      </c>
      <c r="F5" s="55"/>
      <c r="G5" s="55"/>
      <c r="H5" s="55"/>
      <c r="I5" s="55"/>
      <c r="J5" s="55"/>
      <c r="K5" s="55">
        <f>Tore!M5+Assists!K5</f>
        <v>9</v>
      </c>
      <c r="L5" s="55">
        <f>Tore!N5+Assists!L5</f>
        <v>5</v>
      </c>
      <c r="M5" s="55">
        <f>Tore!O5+Assists!M5</f>
        <v>2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s="44" customFormat="1" ht="16.5">
      <c r="A6" s="53" t="s">
        <v>105</v>
      </c>
      <c r="B6" s="54">
        <f t="shared" ref="B6:B19" si="5">SUM(G6:AP6)</f>
        <v>44</v>
      </c>
      <c r="C6" s="55">
        <f>Tore!C6</f>
        <v>22</v>
      </c>
      <c r="D6" s="56">
        <f t="shared" si="2"/>
        <v>2</v>
      </c>
      <c r="E6" s="55">
        <f t="shared" ref="E6:E19" si="6">COUNT(G6:AP6)</f>
        <v>6</v>
      </c>
      <c r="F6" s="55"/>
      <c r="G6" s="55">
        <f>Tore!I6+Assists!G6</f>
        <v>5</v>
      </c>
      <c r="H6" s="55"/>
      <c r="I6" s="55"/>
      <c r="J6" s="55">
        <f>Tore!L6+Assists!J6</f>
        <v>6</v>
      </c>
      <c r="K6" s="55"/>
      <c r="L6" s="55"/>
      <c r="M6" s="55">
        <f>Tore!O6+Assists!M6</f>
        <v>5</v>
      </c>
      <c r="N6" s="55"/>
      <c r="O6" s="55">
        <f>Tore!Q6+Assists!O6</f>
        <v>11</v>
      </c>
      <c r="P6" s="55">
        <f>Tore!R6+Assists!P6</f>
        <v>8</v>
      </c>
      <c r="Q6" s="55">
        <f>Tore!S6+Assists!Q6</f>
        <v>9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</row>
    <row r="7" spans="1:42" s="44" customFormat="1" ht="16.5">
      <c r="A7" s="53" t="s">
        <v>76</v>
      </c>
      <c r="B7" s="54">
        <f t="shared" si="5"/>
        <v>44</v>
      </c>
      <c r="C7" s="55">
        <f>Tore!C7</f>
        <v>24</v>
      </c>
      <c r="D7" s="56">
        <f t="shared" si="2"/>
        <v>1.8333333333333333</v>
      </c>
      <c r="E7" s="55">
        <f t="shared" si="6"/>
        <v>6</v>
      </c>
      <c r="F7" s="55"/>
      <c r="G7" s="55">
        <f>Tore!I7+Assists!G7</f>
        <v>7</v>
      </c>
      <c r="H7" s="55"/>
      <c r="I7" s="55"/>
      <c r="J7" s="55"/>
      <c r="K7" s="55"/>
      <c r="L7" s="55"/>
      <c r="M7" s="55"/>
      <c r="N7" s="55">
        <f>Tore!P7+Assists!N7</f>
        <v>9</v>
      </c>
      <c r="O7" s="55">
        <f>Tore!Q7+Assists!O7</f>
        <v>11</v>
      </c>
      <c r="P7" s="55"/>
      <c r="Q7" s="55">
        <f>Tore!S7+Assists!Q7</f>
        <v>5</v>
      </c>
      <c r="R7" s="55">
        <f>Tore!T7+Assists!R7</f>
        <v>4</v>
      </c>
      <c r="S7" s="55">
        <f>Tore!U7+Assists!S7</f>
        <v>8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42" s="44" customFormat="1" ht="16.5">
      <c r="A8" s="53" t="s">
        <v>127</v>
      </c>
      <c r="B8" s="54">
        <f t="shared" ref="B8" si="7">SUM(G8:AP8)</f>
        <v>38</v>
      </c>
      <c r="C8" s="55">
        <f>Tore!C8</f>
        <v>31</v>
      </c>
      <c r="D8" s="56">
        <f t="shared" ref="D8" si="8">B8/C8</f>
        <v>1.2258064516129032</v>
      </c>
      <c r="E8" s="55">
        <f t="shared" ref="E8" si="9">COUNT(G8:AP8)</f>
        <v>8</v>
      </c>
      <c r="F8" s="55"/>
      <c r="G8" s="55"/>
      <c r="H8" s="55">
        <f>Tore!J8+Assists!H8</f>
        <v>3</v>
      </c>
      <c r="I8" s="55">
        <f>Tore!K8+Assists!I8</f>
        <v>8</v>
      </c>
      <c r="J8" s="55">
        <f>Tore!L8+Assists!J8</f>
        <v>6</v>
      </c>
      <c r="K8" s="55">
        <f>Tore!M8+Assists!K8</f>
        <v>6</v>
      </c>
      <c r="L8" s="55">
        <f>Tore!N8+Assists!L8</f>
        <v>6</v>
      </c>
      <c r="M8" s="55">
        <f>Tore!O8+Assists!M8</f>
        <v>3</v>
      </c>
      <c r="N8" s="55"/>
      <c r="O8" s="55"/>
      <c r="P8" s="55"/>
      <c r="Q8" s="55"/>
      <c r="R8" s="55">
        <f>Tore!T8+Assists!R8</f>
        <v>2</v>
      </c>
      <c r="S8" s="55">
        <f>Tore!U8+Assists!S8</f>
        <v>4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</row>
    <row r="9" spans="1:42" s="44" customFormat="1" ht="16.5">
      <c r="A9" s="53" t="s">
        <v>232</v>
      </c>
      <c r="B9" s="54">
        <f t="shared" ref="B9" si="10">SUM(G9:AP9)</f>
        <v>17</v>
      </c>
      <c r="C9" s="55">
        <f>Tore!C9</f>
        <v>16</v>
      </c>
      <c r="D9" s="56">
        <f t="shared" ref="D9" si="11">B9/C9</f>
        <v>1.0625</v>
      </c>
      <c r="E9" s="55">
        <f t="shared" ref="E9" si="12">COUNT(G9:AP9)</f>
        <v>3</v>
      </c>
      <c r="F9" s="55"/>
      <c r="G9" s="55"/>
      <c r="H9" s="55"/>
      <c r="I9" s="55"/>
      <c r="J9" s="55"/>
      <c r="K9" s="55"/>
      <c r="L9" s="55"/>
      <c r="M9" s="55"/>
      <c r="N9" s="55"/>
      <c r="O9" s="55">
        <f>Tore!Q9+Assists!O9</f>
        <v>6</v>
      </c>
      <c r="P9" s="55">
        <f>Tore!R9+Assists!P9</f>
        <v>7</v>
      </c>
      <c r="Q9" s="55"/>
      <c r="R9" s="55"/>
      <c r="S9" s="55">
        <f>Tore!U9+Assists!S9</f>
        <v>4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1:42" s="44" customFormat="1" ht="16.5">
      <c r="A10" s="53" t="s">
        <v>77</v>
      </c>
      <c r="B10" s="54">
        <f t="shared" si="5"/>
        <v>98</v>
      </c>
      <c r="C10" s="55">
        <f>Tore!C10</f>
        <v>31</v>
      </c>
      <c r="D10" s="56">
        <f t="shared" si="2"/>
        <v>3.161290322580645</v>
      </c>
      <c r="E10" s="55">
        <f t="shared" si="6"/>
        <v>8</v>
      </c>
      <c r="F10" s="55"/>
      <c r="G10" s="55">
        <f>Tore!I10+Assists!G10</f>
        <v>11</v>
      </c>
      <c r="H10" s="55"/>
      <c r="I10" s="55">
        <f>Tore!K10+Assists!I10</f>
        <v>9</v>
      </c>
      <c r="J10" s="55"/>
      <c r="K10" s="55"/>
      <c r="L10" s="55">
        <f>Tore!N10+Assists!L10</f>
        <v>14</v>
      </c>
      <c r="M10" s="55">
        <f>Tore!O10+Assists!M10</f>
        <v>10</v>
      </c>
      <c r="N10" s="55">
        <f>Tore!P10+Assists!N10</f>
        <v>18</v>
      </c>
      <c r="O10" s="55"/>
      <c r="P10" s="55"/>
      <c r="Q10" s="55">
        <f>Tore!S10+Assists!Q10</f>
        <v>8</v>
      </c>
      <c r="R10" s="55">
        <f>Tore!T10+Assists!R10</f>
        <v>11</v>
      </c>
      <c r="S10" s="55">
        <f>Tore!U10+Assists!S10</f>
        <v>17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1:42" s="44" customFormat="1" ht="16.5">
      <c r="A11" s="53" t="s">
        <v>272</v>
      </c>
      <c r="B11" s="54">
        <f t="shared" ref="B11" si="13">SUM(G11:AP11)</f>
        <v>4</v>
      </c>
      <c r="C11" s="55">
        <f>Tore!C11</f>
        <v>3</v>
      </c>
      <c r="D11" s="56">
        <f t="shared" ref="D11" si="14">B11/C11</f>
        <v>1.3333333333333333</v>
      </c>
      <c r="E11" s="55">
        <f t="shared" ref="E11" si="15">COUNT(G11:AP11)</f>
        <v>1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>
        <f>Tore!S11+Assists!Q11</f>
        <v>4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1:42" s="44" customFormat="1" ht="16.5">
      <c r="A12" s="53" t="s">
        <v>142</v>
      </c>
      <c r="B12" s="54">
        <f t="shared" ref="B12" si="16">SUM(G12:AP12)</f>
        <v>67</v>
      </c>
      <c r="C12" s="55">
        <f>Tore!C12</f>
        <v>29</v>
      </c>
      <c r="D12" s="56">
        <f t="shared" ref="D12" si="17">B12/C12</f>
        <v>2.3103448275862069</v>
      </c>
      <c r="E12" s="55">
        <f t="shared" ref="E12" si="18">COUNT(G12:AP12)</f>
        <v>8</v>
      </c>
      <c r="F12" s="55"/>
      <c r="G12" s="55">
        <f>Tore!I12+Assists!G12</f>
        <v>0</v>
      </c>
      <c r="H12" s="55"/>
      <c r="I12" s="55">
        <f>Tore!K12+Assists!I12</f>
        <v>3</v>
      </c>
      <c r="J12" s="55"/>
      <c r="K12" s="55">
        <f>Tore!M12+Assists!K12</f>
        <v>10</v>
      </c>
      <c r="L12" s="55">
        <f>Tore!N12+Assists!L12</f>
        <v>14</v>
      </c>
      <c r="M12" s="55"/>
      <c r="N12" s="55">
        <f>Tore!P12+Assists!N12</f>
        <v>8</v>
      </c>
      <c r="O12" s="55">
        <f>Tore!Q12+Assists!O12</f>
        <v>7</v>
      </c>
      <c r="P12" s="55">
        <f>Tore!R12+Assists!P12</f>
        <v>14</v>
      </c>
      <c r="Q12" s="55"/>
      <c r="R12" s="55"/>
      <c r="S12" s="55">
        <f>Tore!U12+Assists!S12</f>
        <v>11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1:42" s="44" customFormat="1" ht="16.5">
      <c r="A13" s="53" t="s">
        <v>80</v>
      </c>
      <c r="B13" s="54">
        <f t="shared" si="5"/>
        <v>63</v>
      </c>
      <c r="C13" s="55">
        <f>Tore!C13</f>
        <v>35</v>
      </c>
      <c r="D13" s="56">
        <f t="shared" si="2"/>
        <v>1.8</v>
      </c>
      <c r="E13" s="55">
        <f t="shared" si="6"/>
        <v>9</v>
      </c>
      <c r="F13" s="55"/>
      <c r="G13" s="55">
        <f>Tore!I13+Assists!G13</f>
        <v>6</v>
      </c>
      <c r="H13" s="55"/>
      <c r="I13" s="55">
        <f>Tore!K13+Assists!I13</f>
        <v>10</v>
      </c>
      <c r="J13" s="55">
        <f>Tore!L13+Assists!J13</f>
        <v>10</v>
      </c>
      <c r="K13" s="55"/>
      <c r="L13" s="55">
        <f>Tore!N13+Assists!L13</f>
        <v>7</v>
      </c>
      <c r="M13" s="55"/>
      <c r="N13" s="55"/>
      <c r="O13" s="55">
        <f>Tore!Q13+Assists!O13</f>
        <v>6</v>
      </c>
      <c r="P13" s="55">
        <f>Tore!R13+Assists!P13</f>
        <v>5</v>
      </c>
      <c r="Q13" s="55">
        <f>Tore!S13+Assists!Q13</f>
        <v>7</v>
      </c>
      <c r="R13" s="55">
        <f>Tore!T13+Assists!R13</f>
        <v>5</v>
      </c>
      <c r="S13" s="55">
        <f>Tore!U13+Assists!S13</f>
        <v>7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s="44" customFormat="1" ht="16.5">
      <c r="A14" s="53" t="s">
        <v>75</v>
      </c>
      <c r="B14" s="54">
        <f t="shared" si="5"/>
        <v>104</v>
      </c>
      <c r="C14" s="55">
        <f>Tore!C14</f>
        <v>44</v>
      </c>
      <c r="D14" s="56">
        <f t="shared" si="2"/>
        <v>2.3636363636363638</v>
      </c>
      <c r="E14" s="55">
        <f t="shared" si="6"/>
        <v>11</v>
      </c>
      <c r="F14" s="55"/>
      <c r="G14" s="55">
        <f>Tore!I14+Assists!G14</f>
        <v>4</v>
      </c>
      <c r="H14" s="55">
        <f>Tore!J14+Assists!H14</f>
        <v>7</v>
      </c>
      <c r="I14" s="55">
        <f>Tore!K14+Assists!I14</f>
        <v>11</v>
      </c>
      <c r="J14" s="55">
        <f>Tore!L14+Assists!J14</f>
        <v>13</v>
      </c>
      <c r="K14" s="55">
        <f>Tore!M14+Assists!K14</f>
        <v>10</v>
      </c>
      <c r="L14" s="55"/>
      <c r="M14" s="55">
        <f>Tore!O14+Assists!M14</f>
        <v>8</v>
      </c>
      <c r="N14" s="55"/>
      <c r="O14" s="55">
        <f>Tore!Q14+Assists!O14</f>
        <v>7</v>
      </c>
      <c r="P14" s="55">
        <f>Tore!R14+Assists!P14</f>
        <v>14</v>
      </c>
      <c r="Q14" s="55">
        <f>Tore!S14+Assists!Q14</f>
        <v>11</v>
      </c>
      <c r="R14" s="55">
        <f>Tore!T14+Assists!R14</f>
        <v>11</v>
      </c>
      <c r="S14" s="55">
        <f>Tore!U14+Assists!S14</f>
        <v>8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s="44" customFormat="1" ht="16.5">
      <c r="A15" s="53" t="s">
        <v>259</v>
      </c>
      <c r="B15" s="54">
        <f t="shared" ref="B15:B16" si="19">SUM(G15:AP15)</f>
        <v>5</v>
      </c>
      <c r="C15" s="55">
        <f>Tore!C15</f>
        <v>6</v>
      </c>
      <c r="D15" s="56">
        <f t="shared" ref="D15:D16" si="20">B15/C15</f>
        <v>0.83333333333333337</v>
      </c>
      <c r="E15" s="55">
        <f t="shared" ref="E15:E16" si="21">COUNT(G15:AP15)</f>
        <v>1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f>Tore!U15+Assists!S15</f>
        <v>5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42" s="44" customFormat="1" ht="16.5">
      <c r="A16" s="53" t="s">
        <v>289</v>
      </c>
      <c r="B16" s="54">
        <f t="shared" si="19"/>
        <v>5</v>
      </c>
      <c r="C16" s="55">
        <f>Tore!C16</f>
        <v>4</v>
      </c>
      <c r="D16" s="56">
        <f t="shared" si="20"/>
        <v>1.25</v>
      </c>
      <c r="E16" s="55">
        <f t="shared" si="21"/>
        <v>1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>
        <f>Tore!U16+Assists!S16</f>
        <v>5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2" s="44" customFormat="1" ht="16.5">
      <c r="A17" s="53" t="s">
        <v>64</v>
      </c>
      <c r="B17" s="54">
        <f t="shared" si="5"/>
        <v>105</v>
      </c>
      <c r="C17" s="55">
        <f>Tore!C17</f>
        <v>40</v>
      </c>
      <c r="D17" s="56">
        <f t="shared" si="2"/>
        <v>2.625</v>
      </c>
      <c r="E17" s="55">
        <f t="shared" si="6"/>
        <v>11</v>
      </c>
      <c r="F17" s="55"/>
      <c r="G17" s="55">
        <f>Tore!I17+Assists!G17</f>
        <v>2</v>
      </c>
      <c r="H17" s="55">
        <f>Tore!J17+Assists!H17</f>
        <v>15</v>
      </c>
      <c r="I17" s="55">
        <f>Tore!K17+Assists!I17</f>
        <v>15</v>
      </c>
      <c r="J17" s="55">
        <f>Tore!L17+Assists!J17</f>
        <v>13</v>
      </c>
      <c r="K17" s="55"/>
      <c r="L17" s="55">
        <f>Tore!N17+Assists!L17</f>
        <v>10</v>
      </c>
      <c r="M17" s="55">
        <f>Tore!O17+Assists!M17</f>
        <v>10</v>
      </c>
      <c r="N17" s="55">
        <f>Tore!P17+Assists!N17</f>
        <v>1</v>
      </c>
      <c r="O17" s="55">
        <f>Tore!Q17+Assists!O17</f>
        <v>16</v>
      </c>
      <c r="P17" s="55">
        <f>Tore!R17+Assists!P17</f>
        <v>7</v>
      </c>
      <c r="Q17" s="55"/>
      <c r="R17" s="55">
        <f>Tore!T17+Assists!R17</f>
        <v>7</v>
      </c>
      <c r="S17" s="55">
        <f>Tore!U17+Assists!S17</f>
        <v>9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1:42" s="44" customFormat="1" ht="16.5">
      <c r="A18" s="57" t="s">
        <v>63</v>
      </c>
      <c r="B18" s="54">
        <f>SUM(G18:AP18)</f>
        <v>135</v>
      </c>
      <c r="C18" s="55">
        <f>Tore!C18</f>
        <v>38</v>
      </c>
      <c r="D18" s="56">
        <f t="shared" ref="D18" si="22">B18/C18</f>
        <v>3.5526315789473686</v>
      </c>
      <c r="E18" s="55">
        <f t="shared" ref="E18" si="23">COUNT(G18:AP18)</f>
        <v>10</v>
      </c>
      <c r="F18" s="55"/>
      <c r="G18" s="55"/>
      <c r="H18" s="55">
        <f>Tore!J18+Assists!H18</f>
        <v>11</v>
      </c>
      <c r="I18" s="55">
        <f>Tore!K18+Assists!I18</f>
        <v>12</v>
      </c>
      <c r="J18" s="55">
        <f>Tore!L18+Assists!J18</f>
        <v>8</v>
      </c>
      <c r="K18" s="55">
        <f>Tore!M18+Assists!K18</f>
        <v>8</v>
      </c>
      <c r="L18" s="55">
        <f>Tore!N18+Assists!L18</f>
        <v>19</v>
      </c>
      <c r="M18" s="59"/>
      <c r="N18" s="55">
        <f>Tore!P18+Assists!N18</f>
        <v>14</v>
      </c>
      <c r="O18" s="55">
        <f>Tore!Q18+Assists!O18</f>
        <v>14</v>
      </c>
      <c r="P18" s="55">
        <f>Tore!R18+Assists!P18</f>
        <v>25</v>
      </c>
      <c r="Q18" s="55">
        <f>Tore!S18+Assists!Q18</f>
        <v>13</v>
      </c>
      <c r="R18" s="55">
        <f>Tore!T18+Assists!R18</f>
        <v>11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s="44" customFormat="1" ht="16.5">
      <c r="A19" s="57" t="s">
        <v>88</v>
      </c>
      <c r="B19" s="58">
        <f t="shared" si="5"/>
        <v>150</v>
      </c>
      <c r="C19" s="59">
        <f>Tore!C19</f>
        <v>33</v>
      </c>
      <c r="D19" s="60">
        <f t="shared" si="2"/>
        <v>4.5454545454545459</v>
      </c>
      <c r="E19" s="59">
        <f t="shared" si="6"/>
        <v>9</v>
      </c>
      <c r="F19" s="59"/>
      <c r="G19" s="59">
        <f>Tore!I19+Assists!G19</f>
        <v>9</v>
      </c>
      <c r="H19" s="59">
        <f>Tore!J19+Assists!H19</f>
        <v>16</v>
      </c>
      <c r="I19" s="59"/>
      <c r="J19" s="59">
        <f>Tore!L19+Assists!J19</f>
        <v>22</v>
      </c>
      <c r="K19" s="59">
        <f>Tore!M19+Assists!K19</f>
        <v>13</v>
      </c>
      <c r="L19" s="59"/>
      <c r="M19" s="59"/>
      <c r="N19" s="55">
        <f>Tore!P19+Assists!N19</f>
        <v>23</v>
      </c>
      <c r="O19" s="55">
        <f>Tore!Q19+Assists!O19</f>
        <v>12</v>
      </c>
      <c r="P19" s="55">
        <f>Tore!R19+Assists!P19</f>
        <v>22</v>
      </c>
      <c r="Q19" s="55">
        <f>Tore!S19+Assists!Q19</f>
        <v>17</v>
      </c>
      <c r="R19" s="59"/>
      <c r="S19" s="55">
        <f>Tore!U19+Assists!S19</f>
        <v>16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s="126" customFormat="1" ht="17.25" thickBot="1">
      <c r="A20" s="124" t="s">
        <v>202</v>
      </c>
      <c r="B20" s="58">
        <f t="shared" ref="B20" si="24">SUM(G20:AP20)</f>
        <v>5</v>
      </c>
      <c r="C20" s="59">
        <f>Tore!C20</f>
        <v>4</v>
      </c>
      <c r="D20" s="60">
        <f t="shared" ref="D20" si="25">B20/C20</f>
        <v>1.25</v>
      </c>
      <c r="E20" s="59">
        <f t="shared" ref="E20" si="26">COUNT(G20:AP20)</f>
        <v>1</v>
      </c>
      <c r="F20" s="125"/>
      <c r="G20" s="125"/>
      <c r="H20" s="125"/>
      <c r="I20" s="125"/>
      <c r="J20" s="125"/>
      <c r="K20" s="125"/>
      <c r="L20" s="125"/>
      <c r="M20" s="55">
        <f>Tore!O20+Assists!M20</f>
        <v>5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</row>
    <row r="21" spans="1:42" s="45" customFormat="1" ht="17.25" thickTop="1">
      <c r="A21" s="61" t="s">
        <v>61</v>
      </c>
      <c r="B21" s="119">
        <f t="shared" ref="B21:B23" si="27">SUM(G21:Z21)</f>
        <v>198</v>
      </c>
      <c r="C21" s="62">
        <f>Tore!C21</f>
        <v>24</v>
      </c>
      <c r="D21" s="121">
        <f t="shared" ref="D21:D23" si="28">B21/C21</f>
        <v>8.25</v>
      </c>
      <c r="E21" s="62">
        <f t="shared" ref="E21:E23" si="29">COUNT(G21:Z21)</f>
        <v>7</v>
      </c>
      <c r="F21" s="62"/>
      <c r="G21" s="62">
        <f>Tore!I21+Assists!G21</f>
        <v>0</v>
      </c>
      <c r="H21" s="62">
        <f>Tore!J21+Assists!H21</f>
        <v>35</v>
      </c>
      <c r="I21" s="62"/>
      <c r="J21" s="62"/>
      <c r="K21" s="62"/>
      <c r="L21" s="62"/>
      <c r="M21" s="62"/>
      <c r="N21" s="62"/>
      <c r="O21" s="55">
        <f>Tore!Q21+Assists!O21</f>
        <v>25</v>
      </c>
      <c r="P21" s="55">
        <f>Tore!R21+Assists!P21</f>
        <v>28</v>
      </c>
      <c r="Q21" s="55">
        <f>Tore!S21+Assists!Q21</f>
        <v>50</v>
      </c>
      <c r="R21" s="55">
        <f>Tore!T21+Assists!R21</f>
        <v>17</v>
      </c>
      <c r="S21" s="55">
        <f>Tore!U21+Assists!S21</f>
        <v>43</v>
      </c>
      <c r="T21" s="62"/>
      <c r="U21" s="62"/>
      <c r="V21" s="62"/>
      <c r="W21" s="62"/>
      <c r="X21" s="62"/>
      <c r="Y21" s="62"/>
      <c r="Z21" s="62"/>
    </row>
    <row r="22" spans="1:42" s="44" customFormat="1" ht="16.5">
      <c r="A22" s="63" t="s">
        <v>61</v>
      </c>
      <c r="B22" s="58">
        <f t="shared" si="27"/>
        <v>470</v>
      </c>
      <c r="C22" s="55">
        <f>Tore!C22</f>
        <v>46</v>
      </c>
      <c r="D22" s="60">
        <f t="shared" si="28"/>
        <v>10.217391304347826</v>
      </c>
      <c r="E22" s="59">
        <f t="shared" si="29"/>
        <v>12</v>
      </c>
      <c r="F22" s="59"/>
      <c r="G22" s="55">
        <f>Tore!I22+Assists!G22</f>
        <v>21</v>
      </c>
      <c r="H22" s="55"/>
      <c r="I22" s="55">
        <f>Tore!K22+Assists!I22</f>
        <v>47</v>
      </c>
      <c r="J22" s="55">
        <f>Tore!L22+Assists!J22</f>
        <v>53</v>
      </c>
      <c r="K22" s="55">
        <f>Tore!M22+Assists!K22</f>
        <v>41</v>
      </c>
      <c r="L22" s="55">
        <f>Tore!N22+Assists!L22</f>
        <v>42</v>
      </c>
      <c r="M22" s="55">
        <f>Tore!O22+Assists!M22</f>
        <v>37</v>
      </c>
      <c r="N22" s="55">
        <f>Tore!P22+Assists!N22</f>
        <v>26</v>
      </c>
      <c r="O22" s="55">
        <f>Tore!Q22+Assists!O22</f>
        <v>49</v>
      </c>
      <c r="P22" s="55">
        <f>Tore!R22+Assists!P22</f>
        <v>25</v>
      </c>
      <c r="Q22" s="55">
        <f>Tore!S22+Assists!Q22</f>
        <v>42</v>
      </c>
      <c r="R22" s="55">
        <f>Tore!T22+Assists!R22</f>
        <v>42</v>
      </c>
      <c r="S22" s="55">
        <f>Tore!U22+Assists!S22</f>
        <v>45</v>
      </c>
      <c r="T22" s="64"/>
      <c r="U22" s="64"/>
      <c r="V22" s="64"/>
      <c r="W22" s="64"/>
      <c r="X22" s="64"/>
      <c r="Y22" s="64"/>
      <c r="Z22" s="64"/>
    </row>
    <row r="23" spans="1:42" s="44" customFormat="1" ht="17.25" thickBot="1">
      <c r="A23" s="53" t="s">
        <v>71</v>
      </c>
      <c r="B23" s="58">
        <f t="shared" si="27"/>
        <v>466</v>
      </c>
      <c r="C23" s="55">
        <f>Tore!C23</f>
        <v>43</v>
      </c>
      <c r="D23" s="60">
        <f t="shared" si="28"/>
        <v>10.837209302325581</v>
      </c>
      <c r="E23" s="59">
        <f t="shared" si="29"/>
        <v>12</v>
      </c>
      <c r="F23" s="59"/>
      <c r="G23" s="55">
        <f>Tore!I23+Assists!G23</f>
        <v>33</v>
      </c>
      <c r="H23" s="55">
        <f>Tore!J23+Assists!H23</f>
        <v>25</v>
      </c>
      <c r="I23" s="55">
        <f>Tore!K23+Assists!I23</f>
        <v>36</v>
      </c>
      <c r="J23" s="55">
        <f>Tore!L23+Assists!J23</f>
        <v>44</v>
      </c>
      <c r="K23" s="55">
        <f>Tore!M23+Assists!K23</f>
        <v>37</v>
      </c>
      <c r="L23" s="55">
        <f>Tore!N23+Assists!L23</f>
        <v>55</v>
      </c>
      <c r="M23" s="55">
        <f>Tore!O23+Assists!M23</f>
        <v>37</v>
      </c>
      <c r="N23" s="55">
        <f>Tore!P23+Assists!N23</f>
        <v>47</v>
      </c>
      <c r="O23" s="55">
        <f>Tore!Q23+Assists!O23</f>
        <v>38</v>
      </c>
      <c r="P23" s="55">
        <f>Tore!R23+Assists!P23</f>
        <v>51</v>
      </c>
      <c r="Q23" s="64"/>
      <c r="R23" s="55">
        <f>Tore!T23+Assists!R23</f>
        <v>26</v>
      </c>
      <c r="S23" s="55">
        <f>Tore!U23+Assists!S23</f>
        <v>37</v>
      </c>
      <c r="T23" s="64"/>
      <c r="U23" s="64"/>
      <c r="V23" s="64"/>
      <c r="W23" s="64"/>
      <c r="X23" s="64"/>
      <c r="Y23" s="64"/>
      <c r="Z23" s="64"/>
    </row>
    <row r="24" spans="1:42" s="52" customFormat="1" ht="13.5" thickTop="1">
      <c r="A24" s="49" t="s">
        <v>81</v>
      </c>
      <c r="B24" s="50">
        <f>SUM(B2:B20)</f>
        <v>1133</v>
      </c>
      <c r="C24" s="50">
        <f>SUM(C2:C20)</f>
        <v>439</v>
      </c>
      <c r="D24" s="51">
        <f>B24/C24</f>
        <v>2.5808656036446469</v>
      </c>
      <c r="E24" s="50">
        <f>SUM(E2:E20)</f>
        <v>113</v>
      </c>
      <c r="F24" s="50"/>
      <c r="G24" s="50">
        <f>SUM(G2:G20)</f>
        <v>53</v>
      </c>
      <c r="H24" s="50">
        <f t="shared" ref="H24:Z24" si="30">SUM(H2:H20)</f>
        <v>59</v>
      </c>
      <c r="I24" s="50">
        <f t="shared" si="30"/>
        <v>81</v>
      </c>
      <c r="J24" s="50">
        <f t="shared" si="30"/>
        <v>97</v>
      </c>
      <c r="K24" s="50">
        <f t="shared" si="30"/>
        <v>78</v>
      </c>
      <c r="L24" s="50">
        <f t="shared" si="30"/>
        <v>99</v>
      </c>
      <c r="M24" s="50">
        <f t="shared" si="30"/>
        <v>75</v>
      </c>
      <c r="N24" s="50">
        <f t="shared" si="30"/>
        <v>73</v>
      </c>
      <c r="O24" s="50">
        <f t="shared" si="30"/>
        <v>112</v>
      </c>
      <c r="P24" s="50">
        <f t="shared" si="30"/>
        <v>105</v>
      </c>
      <c r="Q24" s="50">
        <f t="shared" si="30"/>
        <v>92</v>
      </c>
      <c r="R24" s="50">
        <f t="shared" si="30"/>
        <v>85</v>
      </c>
      <c r="S24" s="50">
        <f t="shared" si="30"/>
        <v>124</v>
      </c>
      <c r="T24" s="50">
        <f t="shared" si="30"/>
        <v>0</v>
      </c>
      <c r="U24" s="50">
        <f t="shared" si="30"/>
        <v>0</v>
      </c>
      <c r="V24" s="50">
        <f t="shared" si="30"/>
        <v>0</v>
      </c>
      <c r="W24" s="50">
        <f t="shared" si="30"/>
        <v>0</v>
      </c>
      <c r="X24" s="50">
        <f t="shared" si="30"/>
        <v>0</v>
      </c>
      <c r="Y24" s="50">
        <f t="shared" si="30"/>
        <v>0</v>
      </c>
      <c r="Z24" s="50">
        <f t="shared" si="30"/>
        <v>0</v>
      </c>
    </row>
    <row r="26" spans="1:42">
      <c r="B26" s="15"/>
    </row>
    <row r="27" spans="1:42">
      <c r="B27" s="15"/>
    </row>
    <row r="28" spans="1:42">
      <c r="B28" s="15"/>
    </row>
  </sheetData>
  <conditionalFormatting sqref="G6:G23 C6:C23 I3:I23 A21:Z23 A3:AP20">
    <cfRule type="expression" dxfId="84" priority="63" stopIfTrue="1">
      <formula>MOD(ROW(),2)=0</formula>
    </cfRule>
  </conditionalFormatting>
  <conditionalFormatting sqref="A2:AP2">
    <cfRule type="expression" dxfId="83" priority="61" stopIfTrue="1">
      <formula>MOD(ROW(),2)=0</formula>
    </cfRule>
  </conditionalFormatting>
  <conditionalFormatting sqref="B2:E2">
    <cfRule type="expression" dxfId="82" priority="60" stopIfTrue="1">
      <formula>MOD(ROW(),2)=0</formula>
    </cfRule>
  </conditionalFormatting>
  <conditionalFormatting sqref="P2">
    <cfRule type="expression" dxfId="81" priority="59" stopIfTrue="1">
      <formula>MOD(ROW(),2)=0</formula>
    </cfRule>
  </conditionalFormatting>
  <conditionalFormatting sqref="R2">
    <cfRule type="expression" dxfId="80" priority="58" stopIfTrue="1">
      <formula>MOD(ROW(),2)=0</formula>
    </cfRule>
  </conditionalFormatting>
  <conditionalFormatting sqref="R3">
    <cfRule type="expression" dxfId="79" priority="57" stopIfTrue="1">
      <formula>MOD(ROW(),2)=0</formula>
    </cfRule>
  </conditionalFormatting>
  <conditionalFormatting sqref="R3">
    <cfRule type="expression" dxfId="78" priority="56" stopIfTrue="1">
      <formula>MOD(ROW(),2)=0</formula>
    </cfRule>
  </conditionalFormatting>
  <conditionalFormatting sqref="R4">
    <cfRule type="expression" dxfId="77" priority="55" stopIfTrue="1">
      <formula>MOD(ROW(),2)=0</formula>
    </cfRule>
  </conditionalFormatting>
  <conditionalFormatting sqref="R4">
    <cfRule type="expression" dxfId="76" priority="54" stopIfTrue="1">
      <formula>MOD(ROW(),2)=0</formula>
    </cfRule>
  </conditionalFormatting>
  <conditionalFormatting sqref="R7">
    <cfRule type="expression" dxfId="75" priority="53" stopIfTrue="1">
      <formula>MOD(ROW(),2)=0</formula>
    </cfRule>
  </conditionalFormatting>
  <conditionalFormatting sqref="R7">
    <cfRule type="expression" dxfId="74" priority="52" stopIfTrue="1">
      <formula>MOD(ROW(),2)=0</formula>
    </cfRule>
  </conditionalFormatting>
  <conditionalFormatting sqref="R8">
    <cfRule type="expression" dxfId="73" priority="51" stopIfTrue="1">
      <formula>MOD(ROW(),2)=0</formula>
    </cfRule>
  </conditionalFormatting>
  <conditionalFormatting sqref="R8">
    <cfRule type="expression" dxfId="72" priority="50" stopIfTrue="1">
      <formula>MOD(ROW(),2)=0</formula>
    </cfRule>
  </conditionalFormatting>
  <conditionalFormatting sqref="R10:R11">
    <cfRule type="expression" dxfId="71" priority="49" stopIfTrue="1">
      <formula>MOD(ROW(),2)=0</formula>
    </cfRule>
  </conditionalFormatting>
  <conditionalFormatting sqref="R10:R11">
    <cfRule type="expression" dxfId="70" priority="48" stopIfTrue="1">
      <formula>MOD(ROW(),2)=0</formula>
    </cfRule>
  </conditionalFormatting>
  <conditionalFormatting sqref="R13">
    <cfRule type="expression" dxfId="69" priority="47" stopIfTrue="1">
      <formula>MOD(ROW(),2)=0</formula>
    </cfRule>
  </conditionalFormatting>
  <conditionalFormatting sqref="R13">
    <cfRule type="expression" dxfId="68" priority="46" stopIfTrue="1">
      <formula>MOD(ROW(),2)=0</formula>
    </cfRule>
  </conditionalFormatting>
  <conditionalFormatting sqref="R14:R16">
    <cfRule type="expression" dxfId="67" priority="45" stopIfTrue="1">
      <formula>MOD(ROW(),2)=0</formula>
    </cfRule>
  </conditionalFormatting>
  <conditionalFormatting sqref="R14:R16">
    <cfRule type="expression" dxfId="66" priority="44" stopIfTrue="1">
      <formula>MOD(ROW(),2)=0</formula>
    </cfRule>
  </conditionalFormatting>
  <conditionalFormatting sqref="R17">
    <cfRule type="expression" dxfId="65" priority="43" stopIfTrue="1">
      <formula>MOD(ROW(),2)=0</formula>
    </cfRule>
  </conditionalFormatting>
  <conditionalFormatting sqref="R17">
    <cfRule type="expression" dxfId="64" priority="42" stopIfTrue="1">
      <formula>MOD(ROW(),2)=0</formula>
    </cfRule>
  </conditionalFormatting>
  <conditionalFormatting sqref="R18">
    <cfRule type="expression" dxfId="63" priority="41" stopIfTrue="1">
      <formula>MOD(ROW(),2)=0</formula>
    </cfRule>
  </conditionalFormatting>
  <conditionalFormatting sqref="R18">
    <cfRule type="expression" dxfId="62" priority="40" stopIfTrue="1">
      <formula>MOD(ROW(),2)=0</formula>
    </cfRule>
  </conditionalFormatting>
  <conditionalFormatting sqref="R21">
    <cfRule type="expression" dxfId="61" priority="39" stopIfTrue="1">
      <formula>MOD(ROW(),2)=0</formula>
    </cfRule>
  </conditionalFormatting>
  <conditionalFormatting sqref="R21">
    <cfRule type="expression" dxfId="60" priority="38" stopIfTrue="1">
      <formula>MOD(ROW(),2)=0</formula>
    </cfRule>
  </conditionalFormatting>
  <conditionalFormatting sqref="R22">
    <cfRule type="expression" dxfId="59" priority="37" stopIfTrue="1">
      <formula>MOD(ROW(),2)=0</formula>
    </cfRule>
  </conditionalFormatting>
  <conditionalFormatting sqref="R22">
    <cfRule type="expression" dxfId="58" priority="36" stopIfTrue="1">
      <formula>MOD(ROW(),2)=0</formula>
    </cfRule>
  </conditionalFormatting>
  <conditionalFormatting sqref="R23">
    <cfRule type="expression" dxfId="57" priority="35" stopIfTrue="1">
      <formula>MOD(ROW(),2)=0</formula>
    </cfRule>
  </conditionalFormatting>
  <conditionalFormatting sqref="R23">
    <cfRule type="expression" dxfId="56" priority="34" stopIfTrue="1">
      <formula>MOD(ROW(),2)=0</formula>
    </cfRule>
  </conditionalFormatting>
  <conditionalFormatting sqref="R13">
    <cfRule type="expression" dxfId="55" priority="33" stopIfTrue="1">
      <formula>MOD(ROW(),2)=0</formula>
    </cfRule>
  </conditionalFormatting>
  <conditionalFormatting sqref="R13">
    <cfRule type="expression" dxfId="54" priority="32" stopIfTrue="1">
      <formula>MOD(ROW(),2)=0</formula>
    </cfRule>
  </conditionalFormatting>
  <conditionalFormatting sqref="S2">
    <cfRule type="expression" dxfId="53" priority="31" stopIfTrue="1">
      <formula>MOD(ROW(),2)=0</formula>
    </cfRule>
  </conditionalFormatting>
  <conditionalFormatting sqref="S4">
    <cfRule type="expression" dxfId="52" priority="30" stopIfTrue="1">
      <formula>MOD(ROW(),2)=0</formula>
    </cfRule>
  </conditionalFormatting>
  <conditionalFormatting sqref="S4">
    <cfRule type="expression" dxfId="51" priority="29" stopIfTrue="1">
      <formula>MOD(ROW(),2)=0</formula>
    </cfRule>
  </conditionalFormatting>
  <conditionalFormatting sqref="S7">
    <cfRule type="expression" dxfId="50" priority="28" stopIfTrue="1">
      <formula>MOD(ROW(),2)=0</formula>
    </cfRule>
  </conditionalFormatting>
  <conditionalFormatting sqref="S7">
    <cfRule type="expression" dxfId="49" priority="27" stopIfTrue="1">
      <formula>MOD(ROW(),2)=0</formula>
    </cfRule>
  </conditionalFormatting>
  <conditionalFormatting sqref="S8">
    <cfRule type="expression" dxfId="48" priority="26" stopIfTrue="1">
      <formula>MOD(ROW(),2)=0</formula>
    </cfRule>
  </conditionalFormatting>
  <conditionalFormatting sqref="S8">
    <cfRule type="expression" dxfId="47" priority="25" stopIfTrue="1">
      <formula>MOD(ROW(),2)=0</formula>
    </cfRule>
  </conditionalFormatting>
  <conditionalFormatting sqref="S9">
    <cfRule type="expression" dxfId="46" priority="24" stopIfTrue="1">
      <formula>MOD(ROW(),2)=0</formula>
    </cfRule>
  </conditionalFormatting>
  <conditionalFormatting sqref="S9">
    <cfRule type="expression" dxfId="45" priority="23" stopIfTrue="1">
      <formula>MOD(ROW(),2)=0</formula>
    </cfRule>
  </conditionalFormatting>
  <conditionalFormatting sqref="S10">
    <cfRule type="expression" dxfId="44" priority="22" stopIfTrue="1">
      <formula>MOD(ROW(),2)=0</formula>
    </cfRule>
  </conditionalFormatting>
  <conditionalFormatting sqref="S10">
    <cfRule type="expression" dxfId="43" priority="21" stopIfTrue="1">
      <formula>MOD(ROW(),2)=0</formula>
    </cfRule>
  </conditionalFormatting>
  <conditionalFormatting sqref="S12">
    <cfRule type="expression" dxfId="42" priority="20" stopIfTrue="1">
      <formula>MOD(ROW(),2)=0</formula>
    </cfRule>
  </conditionalFormatting>
  <conditionalFormatting sqref="S12">
    <cfRule type="expression" dxfId="41" priority="19" stopIfTrue="1">
      <formula>MOD(ROW(),2)=0</formula>
    </cfRule>
  </conditionalFormatting>
  <conditionalFormatting sqref="S13">
    <cfRule type="expression" dxfId="40" priority="18" stopIfTrue="1">
      <formula>MOD(ROW(),2)=0</formula>
    </cfRule>
  </conditionalFormatting>
  <conditionalFormatting sqref="S13">
    <cfRule type="expression" dxfId="39" priority="17" stopIfTrue="1">
      <formula>MOD(ROW(),2)=0</formula>
    </cfRule>
  </conditionalFormatting>
  <conditionalFormatting sqref="S14">
    <cfRule type="expression" dxfId="38" priority="16" stopIfTrue="1">
      <formula>MOD(ROW(),2)=0</formula>
    </cfRule>
  </conditionalFormatting>
  <conditionalFormatting sqref="S14">
    <cfRule type="expression" dxfId="37" priority="15" stopIfTrue="1">
      <formula>MOD(ROW(),2)=0</formula>
    </cfRule>
  </conditionalFormatting>
  <conditionalFormatting sqref="S15">
    <cfRule type="expression" dxfId="36" priority="14" stopIfTrue="1">
      <formula>MOD(ROW(),2)=0</formula>
    </cfRule>
  </conditionalFormatting>
  <conditionalFormatting sqref="S15">
    <cfRule type="expression" dxfId="35" priority="13" stopIfTrue="1">
      <formula>MOD(ROW(),2)=0</formula>
    </cfRule>
  </conditionalFormatting>
  <conditionalFormatting sqref="S16">
    <cfRule type="expression" dxfId="34" priority="12" stopIfTrue="1">
      <formula>MOD(ROW(),2)=0</formula>
    </cfRule>
  </conditionalFormatting>
  <conditionalFormatting sqref="S16">
    <cfRule type="expression" dxfId="33" priority="11" stopIfTrue="1">
      <formula>MOD(ROW(),2)=0</formula>
    </cfRule>
  </conditionalFormatting>
  <conditionalFormatting sqref="S17">
    <cfRule type="expression" dxfId="32" priority="10" stopIfTrue="1">
      <formula>MOD(ROW(),2)=0</formula>
    </cfRule>
  </conditionalFormatting>
  <conditionalFormatting sqref="S17">
    <cfRule type="expression" dxfId="31" priority="9" stopIfTrue="1">
      <formula>MOD(ROW(),2)=0</formula>
    </cfRule>
  </conditionalFormatting>
  <conditionalFormatting sqref="S19">
    <cfRule type="expression" dxfId="30" priority="8" stopIfTrue="1">
      <formula>MOD(ROW(),2)=0</formula>
    </cfRule>
  </conditionalFormatting>
  <conditionalFormatting sqref="S19">
    <cfRule type="expression" dxfId="29" priority="7" stopIfTrue="1">
      <formula>MOD(ROW(),2)=0</formula>
    </cfRule>
  </conditionalFormatting>
  <conditionalFormatting sqref="S21">
    <cfRule type="expression" dxfId="28" priority="6" stopIfTrue="1">
      <formula>MOD(ROW(),2)=0</formula>
    </cfRule>
  </conditionalFormatting>
  <conditionalFormatting sqref="S21">
    <cfRule type="expression" dxfId="27" priority="5" stopIfTrue="1">
      <formula>MOD(ROW(),2)=0</formula>
    </cfRule>
  </conditionalFormatting>
  <conditionalFormatting sqref="S22">
    <cfRule type="expression" dxfId="26" priority="4" stopIfTrue="1">
      <formula>MOD(ROW(),2)=0</formula>
    </cfRule>
  </conditionalFormatting>
  <conditionalFormatting sqref="S22">
    <cfRule type="expression" dxfId="25" priority="3" stopIfTrue="1">
      <formula>MOD(ROW(),2)=0</formula>
    </cfRule>
  </conditionalFormatting>
  <conditionalFormatting sqref="S23">
    <cfRule type="expression" dxfId="24" priority="2" stopIfTrue="1">
      <formula>MOD(ROW(),2)=0</formula>
    </cfRule>
  </conditionalFormatting>
  <conditionalFormatting sqref="S23">
    <cfRule type="expression" dxfId="23" priority="1" stopIfTrue="1">
      <formula>MOD(ROW(),2)=0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8"/>
  <sheetViews>
    <sheetView topLeftCell="A2" zoomScaleNormal="100" workbookViewId="0">
      <selection activeCell="B7" sqref="B7"/>
    </sheetView>
  </sheetViews>
  <sheetFormatPr baseColWidth="10" defaultColWidth="0" defaultRowHeight="12.75"/>
  <cols>
    <col min="1" max="1" width="10.28515625" style="15" bestFit="1" customWidth="1"/>
    <col min="2" max="2" width="6.28515625" style="16" customWidth="1"/>
    <col min="3" max="3" width="4.7109375" style="16" customWidth="1"/>
    <col min="4" max="4" width="8.42578125" style="16" bestFit="1" customWidth="1"/>
    <col min="5" max="5" width="4.5703125" style="16" customWidth="1"/>
    <col min="6" max="6" width="1.85546875" style="16" customWidth="1"/>
    <col min="7" max="7" width="3.28515625" style="16" bestFit="1" customWidth="1"/>
    <col min="8" max="8" width="1.42578125" style="16" customWidth="1"/>
    <col min="9" max="9" width="3.28515625" style="16" bestFit="1" customWidth="1"/>
    <col min="10" max="10" width="3.5703125" style="16" bestFit="1" customWidth="1"/>
    <col min="11" max="11" width="4.140625" style="16" customWidth="1"/>
    <col min="12" max="12" width="3.28515625" style="16" bestFit="1" customWidth="1"/>
    <col min="13" max="17" width="3.7109375" style="16" customWidth="1"/>
    <col min="18" max="19" width="3.7109375" style="21" customWidth="1"/>
    <col min="20" max="43" width="3.7109375" style="16" customWidth="1"/>
    <col min="44" max="44" width="11.42578125" style="15" hidden="1" customWidth="1"/>
    <col min="45" max="45" width="0" style="15" hidden="1" customWidth="1"/>
    <col min="46" max="46" width="11.42578125" style="15" hidden="1" customWidth="1"/>
    <col min="47" max="16384" width="0" style="15" hidden="1"/>
  </cols>
  <sheetData>
    <row r="1" spans="1:43" s="48" customFormat="1" ht="73.5">
      <c r="A1" s="46"/>
      <c r="B1" s="47" t="s">
        <v>19</v>
      </c>
      <c r="C1" s="47" t="s">
        <v>20</v>
      </c>
      <c r="D1" s="47" t="s">
        <v>21</v>
      </c>
      <c r="E1" s="47" t="s">
        <v>22</v>
      </c>
      <c r="F1" s="47"/>
      <c r="G1" s="47" t="s">
        <v>23</v>
      </c>
      <c r="H1" s="47"/>
      <c r="I1" s="47">
        <v>1</v>
      </c>
      <c r="J1" s="47">
        <f>I1+1</f>
        <v>2</v>
      </c>
      <c r="K1" s="47">
        <f>J1+1</f>
        <v>3</v>
      </c>
      <c r="L1" s="47">
        <f t="shared" ref="L1:Q1" si="0">K1+1</f>
        <v>4</v>
      </c>
      <c r="M1" s="47">
        <f t="shared" si="0"/>
        <v>5</v>
      </c>
      <c r="N1" s="47">
        <f t="shared" si="0"/>
        <v>6</v>
      </c>
      <c r="O1" s="47">
        <f t="shared" si="0"/>
        <v>7</v>
      </c>
      <c r="P1" s="47">
        <f t="shared" si="0"/>
        <v>8</v>
      </c>
      <c r="Q1" s="47">
        <f t="shared" si="0"/>
        <v>9</v>
      </c>
      <c r="R1" s="47">
        <f>Q1+1</f>
        <v>10</v>
      </c>
      <c r="S1" s="47">
        <f t="shared" ref="S1" si="1">R1+1</f>
        <v>11</v>
      </c>
      <c r="T1" s="47">
        <f t="shared" ref="T1" si="2">S1+1</f>
        <v>12</v>
      </c>
      <c r="U1" s="47">
        <f t="shared" ref="U1" si="3">T1+1</f>
        <v>13</v>
      </c>
      <c r="V1" s="47">
        <f t="shared" ref="V1" si="4">U1+1</f>
        <v>14</v>
      </c>
      <c r="W1" s="47">
        <f t="shared" ref="W1" si="5">V1+1</f>
        <v>15</v>
      </c>
      <c r="X1" s="47">
        <f t="shared" ref="X1" si="6">W1+1</f>
        <v>16</v>
      </c>
      <c r="Y1" s="47">
        <f t="shared" ref="Y1" si="7">X1+1</f>
        <v>17</v>
      </c>
      <c r="Z1" s="47">
        <f t="shared" ref="Z1" si="8">Y1+1</f>
        <v>18</v>
      </c>
      <c r="AA1" s="47">
        <f t="shared" ref="AA1" si="9">Z1+1</f>
        <v>19</v>
      </c>
      <c r="AB1" s="47">
        <f t="shared" ref="AB1" si="10">AA1+1</f>
        <v>20</v>
      </c>
      <c r="AC1" s="47">
        <f t="shared" ref="AC1" si="11">AB1+1</f>
        <v>21</v>
      </c>
      <c r="AD1" s="47">
        <f t="shared" ref="AD1" si="12">AC1+1</f>
        <v>22</v>
      </c>
      <c r="AE1" s="47">
        <f t="shared" ref="AE1" si="13">AD1+1</f>
        <v>23</v>
      </c>
      <c r="AF1" s="47">
        <f t="shared" ref="AF1" si="14">AE1+1</f>
        <v>24</v>
      </c>
      <c r="AG1" s="47">
        <f t="shared" ref="AG1" si="15">AF1+1</f>
        <v>25</v>
      </c>
      <c r="AH1" s="47">
        <f t="shared" ref="AH1" si="16">AG1+1</f>
        <v>26</v>
      </c>
      <c r="AI1" s="47">
        <f t="shared" ref="AI1" si="17">AH1+1</f>
        <v>27</v>
      </c>
      <c r="AJ1" s="47">
        <f t="shared" ref="AJ1" si="18">AI1+1</f>
        <v>28</v>
      </c>
      <c r="AK1" s="47">
        <f t="shared" ref="AK1" si="19">AJ1+1</f>
        <v>29</v>
      </c>
      <c r="AL1" s="47">
        <f t="shared" ref="AL1" si="20">AK1+1</f>
        <v>30</v>
      </c>
      <c r="AM1" s="47">
        <f t="shared" ref="AM1" si="21">AL1+1</f>
        <v>31</v>
      </c>
      <c r="AN1" s="47">
        <f t="shared" ref="AN1" si="22">AM1+1</f>
        <v>32</v>
      </c>
      <c r="AO1" s="47">
        <f t="shared" ref="AO1" si="23">AN1+1</f>
        <v>33</v>
      </c>
      <c r="AP1" s="47">
        <f t="shared" ref="AP1" si="24">AO1+1</f>
        <v>34</v>
      </c>
      <c r="AQ1" s="47">
        <f t="shared" ref="AQ1" si="25">AP1+1</f>
        <v>35</v>
      </c>
    </row>
    <row r="2" spans="1:43" s="44" customFormat="1" ht="16.5">
      <c r="A2" s="53" t="s">
        <v>248</v>
      </c>
      <c r="B2" s="54">
        <f>SUM(I2:AQ2)</f>
        <v>4</v>
      </c>
      <c r="C2" s="55">
        <v>14</v>
      </c>
      <c r="D2" s="56">
        <f t="shared" ref="D2" si="26">B2/C2</f>
        <v>0.2857142857142857</v>
      </c>
      <c r="E2" s="55">
        <f>COUNT(I2:AQ2)</f>
        <v>3</v>
      </c>
      <c r="F2" s="55"/>
      <c r="G2" s="55">
        <v>0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>
        <v>1</v>
      </c>
      <c r="S2" s="55"/>
      <c r="T2" s="55">
        <v>2</v>
      </c>
      <c r="U2" s="55">
        <v>1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s="44" customFormat="1" ht="16.5">
      <c r="A3" s="53" t="s">
        <v>91</v>
      </c>
      <c r="B3" s="54">
        <f>SUM(I3:AQ3)</f>
        <v>33</v>
      </c>
      <c r="C3" s="55">
        <v>20</v>
      </c>
      <c r="D3" s="56">
        <f t="shared" ref="D3:D23" si="27">B3/C3</f>
        <v>1.65</v>
      </c>
      <c r="E3" s="55">
        <f>COUNT(I3:AQ3)</f>
        <v>6</v>
      </c>
      <c r="F3" s="55"/>
      <c r="G3" s="55">
        <v>2</v>
      </c>
      <c r="H3" s="55"/>
      <c r="I3" s="55">
        <v>6</v>
      </c>
      <c r="J3" s="55">
        <v>4</v>
      </c>
      <c r="K3" s="55">
        <v>10</v>
      </c>
      <c r="L3" s="55"/>
      <c r="M3" s="55"/>
      <c r="N3" s="55">
        <v>6</v>
      </c>
      <c r="O3" s="55">
        <v>4</v>
      </c>
      <c r="P3" s="55"/>
      <c r="Q3" s="55"/>
      <c r="R3" s="55"/>
      <c r="S3" s="55"/>
      <c r="T3" s="55">
        <v>3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44" customFormat="1" ht="16.5">
      <c r="A4" s="53" t="s">
        <v>151</v>
      </c>
      <c r="B4" s="54">
        <f>SUM(I4:AQ4)</f>
        <v>130</v>
      </c>
      <c r="C4" s="55">
        <v>36</v>
      </c>
      <c r="D4" s="56">
        <f t="shared" ref="D4" si="28">B4/C4</f>
        <v>3.6111111111111112</v>
      </c>
      <c r="E4" s="55">
        <f>COUNT(I4:AQ4)</f>
        <v>8</v>
      </c>
      <c r="F4" s="55"/>
      <c r="G4" s="55">
        <v>0</v>
      </c>
      <c r="H4" s="55"/>
      <c r="I4" s="55"/>
      <c r="J4" s="55"/>
      <c r="K4" s="55"/>
      <c r="L4" s="55">
        <v>17</v>
      </c>
      <c r="M4" s="55">
        <v>20</v>
      </c>
      <c r="N4" s="55">
        <v>9</v>
      </c>
      <c r="O4" s="55">
        <v>17</v>
      </c>
      <c r="P4" s="55"/>
      <c r="Q4" s="55">
        <v>17</v>
      </c>
      <c r="R4" s="55"/>
      <c r="S4" s="55">
        <v>14</v>
      </c>
      <c r="T4" s="55">
        <v>17</v>
      </c>
      <c r="U4" s="55">
        <v>19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s="44" customFormat="1" ht="16.5">
      <c r="A5" s="53" t="s">
        <v>162</v>
      </c>
      <c r="B5" s="54">
        <f>SUM(I5:AQ5)</f>
        <v>6</v>
      </c>
      <c r="C5" s="55">
        <v>9</v>
      </c>
      <c r="D5" s="56">
        <f t="shared" ref="D5" si="29">B5/C5</f>
        <v>0.66666666666666663</v>
      </c>
      <c r="E5" s="55">
        <f>COUNT(I5:AQ5)</f>
        <v>3</v>
      </c>
      <c r="F5" s="55"/>
      <c r="G5" s="55">
        <v>0</v>
      </c>
      <c r="H5" s="55"/>
      <c r="I5" s="55"/>
      <c r="J5" s="55"/>
      <c r="K5" s="55"/>
      <c r="L5" s="55"/>
      <c r="M5" s="55">
        <v>4</v>
      </c>
      <c r="N5" s="55">
        <v>2</v>
      </c>
      <c r="O5" s="55">
        <v>0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44" customFormat="1" ht="16.5">
      <c r="A6" s="53" t="s">
        <v>105</v>
      </c>
      <c r="B6" s="54">
        <f>SUM(I6:AQ6)</f>
        <v>32</v>
      </c>
      <c r="C6" s="55">
        <v>22</v>
      </c>
      <c r="D6" s="56">
        <f t="shared" ref="D6" si="30">B6/C6</f>
        <v>1.4545454545454546</v>
      </c>
      <c r="E6" s="55">
        <f>COUNT(I6:AQ6)</f>
        <v>6</v>
      </c>
      <c r="F6" s="55"/>
      <c r="G6" s="55">
        <v>0</v>
      </c>
      <c r="H6" s="55"/>
      <c r="I6" s="55">
        <v>5</v>
      </c>
      <c r="J6" s="55"/>
      <c r="K6" s="55"/>
      <c r="L6" s="55">
        <v>5</v>
      </c>
      <c r="M6" s="55"/>
      <c r="N6" s="55"/>
      <c r="O6" s="55">
        <v>5</v>
      </c>
      <c r="P6" s="55"/>
      <c r="Q6" s="55">
        <v>6</v>
      </c>
      <c r="R6" s="55">
        <v>7</v>
      </c>
      <c r="S6" s="55">
        <v>4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44" customFormat="1" ht="16.5">
      <c r="A7" s="53" t="s">
        <v>76</v>
      </c>
      <c r="B7" s="54">
        <f t="shared" ref="B7:B23" si="31">SUM(I7:AQ7)</f>
        <v>26</v>
      </c>
      <c r="C7" s="55">
        <v>24</v>
      </c>
      <c r="D7" s="56">
        <f t="shared" si="27"/>
        <v>1.0833333333333333</v>
      </c>
      <c r="E7" s="55">
        <f t="shared" ref="E7:E23" si="32">COUNT(I7:AQ7)</f>
        <v>6</v>
      </c>
      <c r="F7" s="55"/>
      <c r="G7" s="55">
        <v>0</v>
      </c>
      <c r="H7" s="55"/>
      <c r="I7" s="55">
        <v>4</v>
      </c>
      <c r="J7" s="55"/>
      <c r="K7" s="55"/>
      <c r="L7" s="55"/>
      <c r="M7" s="55"/>
      <c r="N7" s="55"/>
      <c r="O7" s="55"/>
      <c r="P7" s="55">
        <v>6</v>
      </c>
      <c r="Q7" s="55">
        <v>8</v>
      </c>
      <c r="R7" s="55"/>
      <c r="S7" s="55">
        <v>4</v>
      </c>
      <c r="T7" s="55">
        <v>1</v>
      </c>
      <c r="U7" s="55">
        <v>3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44" customFormat="1" ht="16.5">
      <c r="A8" s="53" t="s">
        <v>127</v>
      </c>
      <c r="B8" s="54">
        <f t="shared" ref="B8" si="33">SUM(I8:AQ8)</f>
        <v>22</v>
      </c>
      <c r="C8" s="55">
        <v>31</v>
      </c>
      <c r="D8" s="56">
        <f t="shared" ref="D8" si="34">B8/C8</f>
        <v>0.70967741935483875</v>
      </c>
      <c r="E8" s="55">
        <f t="shared" ref="E8" si="35">COUNT(I8:AQ8)</f>
        <v>8</v>
      </c>
      <c r="F8" s="55"/>
      <c r="G8" s="55">
        <v>1</v>
      </c>
      <c r="H8" s="55"/>
      <c r="I8" s="55"/>
      <c r="J8" s="55">
        <v>1</v>
      </c>
      <c r="K8" s="55">
        <v>5</v>
      </c>
      <c r="L8" s="55">
        <v>2</v>
      </c>
      <c r="M8" s="55">
        <v>2</v>
      </c>
      <c r="N8" s="55">
        <v>4</v>
      </c>
      <c r="O8" s="55">
        <v>3</v>
      </c>
      <c r="P8" s="55"/>
      <c r="Q8" s="55"/>
      <c r="R8" s="55"/>
      <c r="S8" s="55"/>
      <c r="T8" s="55">
        <v>1</v>
      </c>
      <c r="U8" s="55">
        <v>4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s="44" customFormat="1" ht="16.5">
      <c r="A9" s="53" t="s">
        <v>232</v>
      </c>
      <c r="B9" s="54">
        <f t="shared" ref="B9" si="36">SUM(I9:AQ9)</f>
        <v>9</v>
      </c>
      <c r="C9" s="55">
        <v>16</v>
      </c>
      <c r="D9" s="56">
        <f t="shared" ref="D9" si="37">B9/C9</f>
        <v>0.5625</v>
      </c>
      <c r="E9" s="55">
        <f t="shared" ref="E9" si="38">COUNT(I9:AQ9)</f>
        <v>3</v>
      </c>
      <c r="F9" s="55"/>
      <c r="G9" s="55">
        <v>0</v>
      </c>
      <c r="H9" s="55"/>
      <c r="I9" s="55"/>
      <c r="J9" s="55"/>
      <c r="K9" s="55"/>
      <c r="L9" s="55"/>
      <c r="M9" s="55"/>
      <c r="N9" s="55"/>
      <c r="O9" s="55"/>
      <c r="P9" s="55"/>
      <c r="Q9" s="55">
        <v>3</v>
      </c>
      <c r="R9" s="55">
        <v>4</v>
      </c>
      <c r="S9" s="55"/>
      <c r="T9" s="55"/>
      <c r="U9" s="55">
        <v>2</v>
      </c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44" customFormat="1" ht="16.5">
      <c r="A10" s="53" t="s">
        <v>77</v>
      </c>
      <c r="B10" s="54">
        <f t="shared" si="31"/>
        <v>66</v>
      </c>
      <c r="C10" s="55">
        <v>31</v>
      </c>
      <c r="D10" s="56">
        <f t="shared" si="27"/>
        <v>2.129032258064516</v>
      </c>
      <c r="E10" s="55">
        <f t="shared" si="32"/>
        <v>8</v>
      </c>
      <c r="F10" s="55"/>
      <c r="G10" s="55">
        <v>2</v>
      </c>
      <c r="H10" s="55"/>
      <c r="I10" s="55">
        <v>8</v>
      </c>
      <c r="J10" s="55"/>
      <c r="K10" s="55">
        <v>4</v>
      </c>
      <c r="L10" s="55"/>
      <c r="M10" s="55"/>
      <c r="N10" s="55">
        <v>11</v>
      </c>
      <c r="O10" s="55">
        <v>7</v>
      </c>
      <c r="P10" s="55">
        <v>11</v>
      </c>
      <c r="Q10" s="55"/>
      <c r="R10" s="55"/>
      <c r="S10" s="55">
        <v>6</v>
      </c>
      <c r="T10" s="55">
        <v>8</v>
      </c>
      <c r="U10" s="55">
        <v>11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44" customFormat="1" ht="16.5">
      <c r="A11" s="53" t="s">
        <v>272</v>
      </c>
      <c r="B11" s="54">
        <f t="shared" ref="B11" si="39">SUM(I11:AQ11)</f>
        <v>3</v>
      </c>
      <c r="C11" s="55">
        <v>3</v>
      </c>
      <c r="D11" s="56">
        <f t="shared" ref="D11" si="40">B11/C11</f>
        <v>1</v>
      </c>
      <c r="E11" s="55">
        <f t="shared" ref="E11" si="41">COUNT(I11:AQ11)</f>
        <v>1</v>
      </c>
      <c r="F11" s="55"/>
      <c r="G11" s="55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>
        <v>3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3" s="44" customFormat="1" ht="16.5">
      <c r="A12" s="53" t="s">
        <v>142</v>
      </c>
      <c r="B12" s="54">
        <f t="shared" ref="B12" si="42">SUM(I12:AQ12)</f>
        <v>53</v>
      </c>
      <c r="C12" s="55">
        <v>29</v>
      </c>
      <c r="D12" s="56">
        <f t="shared" ref="D12" si="43">B12/C12</f>
        <v>1.8275862068965518</v>
      </c>
      <c r="E12" s="55">
        <f t="shared" ref="E12" si="44">COUNT(I12:AQ12)</f>
        <v>7</v>
      </c>
      <c r="F12" s="55"/>
      <c r="G12" s="55">
        <v>0</v>
      </c>
      <c r="H12" s="55"/>
      <c r="I12" s="55"/>
      <c r="J12" s="55"/>
      <c r="K12" s="55">
        <v>3</v>
      </c>
      <c r="L12" s="55"/>
      <c r="M12" s="55">
        <v>9</v>
      </c>
      <c r="N12" s="55">
        <v>11</v>
      </c>
      <c r="O12" s="55"/>
      <c r="P12" s="55">
        <v>6</v>
      </c>
      <c r="Q12" s="55">
        <v>6</v>
      </c>
      <c r="R12" s="55">
        <v>10</v>
      </c>
      <c r="S12" s="55"/>
      <c r="T12" s="55"/>
      <c r="U12" s="55">
        <v>8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</row>
    <row r="13" spans="1:43" s="44" customFormat="1" ht="16.5">
      <c r="A13" s="53" t="s">
        <v>80</v>
      </c>
      <c r="B13" s="54">
        <f t="shared" si="31"/>
        <v>42</v>
      </c>
      <c r="C13" s="55">
        <v>35</v>
      </c>
      <c r="D13" s="56">
        <f t="shared" si="27"/>
        <v>1.2</v>
      </c>
      <c r="E13" s="55">
        <f t="shared" si="32"/>
        <v>9</v>
      </c>
      <c r="F13" s="55"/>
      <c r="G13" s="55">
        <v>0</v>
      </c>
      <c r="H13" s="55"/>
      <c r="I13" s="55">
        <v>4</v>
      </c>
      <c r="J13" s="55"/>
      <c r="K13" s="55">
        <v>8</v>
      </c>
      <c r="L13" s="55">
        <v>6</v>
      </c>
      <c r="M13" s="55"/>
      <c r="N13" s="55">
        <v>5</v>
      </c>
      <c r="O13" s="55"/>
      <c r="P13" s="55"/>
      <c r="Q13" s="55">
        <v>5</v>
      </c>
      <c r="R13" s="55">
        <v>3</v>
      </c>
      <c r="S13" s="55">
        <v>6</v>
      </c>
      <c r="T13" s="55">
        <v>2</v>
      </c>
      <c r="U13" s="55">
        <v>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43" s="44" customFormat="1" ht="16.5">
      <c r="A14" s="53" t="s">
        <v>75</v>
      </c>
      <c r="B14" s="54">
        <f t="shared" si="31"/>
        <v>78</v>
      </c>
      <c r="C14" s="55">
        <v>44</v>
      </c>
      <c r="D14" s="56">
        <f t="shared" si="27"/>
        <v>1.7727272727272727</v>
      </c>
      <c r="E14" s="55">
        <f t="shared" si="32"/>
        <v>11</v>
      </c>
      <c r="F14" s="55"/>
      <c r="G14" s="55">
        <v>0</v>
      </c>
      <c r="H14" s="55"/>
      <c r="I14" s="55">
        <v>2</v>
      </c>
      <c r="J14" s="55">
        <v>7</v>
      </c>
      <c r="K14" s="55">
        <v>9</v>
      </c>
      <c r="L14" s="55">
        <v>12</v>
      </c>
      <c r="M14" s="55">
        <v>8</v>
      </c>
      <c r="N14" s="55"/>
      <c r="O14" s="55">
        <v>7</v>
      </c>
      <c r="P14" s="55"/>
      <c r="Q14" s="55">
        <v>4</v>
      </c>
      <c r="R14" s="55">
        <v>9</v>
      </c>
      <c r="S14" s="55">
        <v>9</v>
      </c>
      <c r="T14" s="55">
        <v>5</v>
      </c>
      <c r="U14" s="55">
        <v>6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</row>
    <row r="15" spans="1:43" s="44" customFormat="1" ht="16.5">
      <c r="A15" s="53" t="s">
        <v>259</v>
      </c>
      <c r="B15" s="54">
        <f t="shared" ref="B15:B16" si="45">SUM(I15:AQ15)</f>
        <v>3</v>
      </c>
      <c r="C15" s="55">
        <v>6</v>
      </c>
      <c r="D15" s="56">
        <f t="shared" ref="D15:D16" si="46">B15/C15</f>
        <v>0.5</v>
      </c>
      <c r="E15" s="55">
        <f t="shared" ref="E15:E16" si="47">COUNT(I15:AQ15)</f>
        <v>1</v>
      </c>
      <c r="F15" s="55"/>
      <c r="G15" s="55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3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</row>
    <row r="16" spans="1:43" s="44" customFormat="1" ht="16.5">
      <c r="A16" s="53" t="s">
        <v>289</v>
      </c>
      <c r="B16" s="54">
        <f t="shared" si="45"/>
        <v>3</v>
      </c>
      <c r="C16" s="55">
        <v>4</v>
      </c>
      <c r="D16" s="56">
        <f t="shared" si="46"/>
        <v>0.75</v>
      </c>
      <c r="E16" s="55">
        <f t="shared" si="47"/>
        <v>1</v>
      </c>
      <c r="F16" s="55"/>
      <c r="G16" s="55">
        <v>0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v>3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</row>
    <row r="17" spans="1:43" s="44" customFormat="1" ht="16.5">
      <c r="A17" s="53" t="s">
        <v>64</v>
      </c>
      <c r="B17" s="54">
        <f t="shared" si="31"/>
        <v>44</v>
      </c>
      <c r="C17" s="55">
        <v>40</v>
      </c>
      <c r="D17" s="56">
        <f t="shared" si="27"/>
        <v>1.1000000000000001</v>
      </c>
      <c r="E17" s="55">
        <f t="shared" si="32"/>
        <v>11</v>
      </c>
      <c r="F17" s="55"/>
      <c r="G17" s="55">
        <v>1</v>
      </c>
      <c r="H17" s="55"/>
      <c r="I17" s="55">
        <v>0</v>
      </c>
      <c r="J17" s="55">
        <v>6</v>
      </c>
      <c r="K17" s="55">
        <v>8</v>
      </c>
      <c r="L17" s="55">
        <v>5</v>
      </c>
      <c r="M17" s="55"/>
      <c r="N17" s="55">
        <v>2</v>
      </c>
      <c r="O17" s="55">
        <v>3</v>
      </c>
      <c r="P17" s="55">
        <v>1</v>
      </c>
      <c r="Q17" s="55">
        <v>9</v>
      </c>
      <c r="R17" s="55">
        <v>2</v>
      </c>
      <c r="S17" s="55"/>
      <c r="T17" s="55">
        <v>4</v>
      </c>
      <c r="U17" s="55">
        <v>4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</row>
    <row r="18" spans="1:43" s="44" customFormat="1" ht="16.5">
      <c r="A18" s="57" t="s">
        <v>63</v>
      </c>
      <c r="B18" s="54">
        <f t="shared" ref="B18" si="48">SUM(I18:AQ18)</f>
        <v>92</v>
      </c>
      <c r="C18" s="55">
        <v>38</v>
      </c>
      <c r="D18" s="56">
        <f t="shared" ref="D18" si="49">B18/C18</f>
        <v>2.4210526315789473</v>
      </c>
      <c r="E18" s="55">
        <f t="shared" ref="E18" si="50">COUNT(I18:AQ18)</f>
        <v>10</v>
      </c>
      <c r="F18" s="55"/>
      <c r="G18" s="55">
        <v>1</v>
      </c>
      <c r="H18" s="59"/>
      <c r="I18" s="59"/>
      <c r="J18" s="59">
        <v>9</v>
      </c>
      <c r="K18" s="59">
        <v>6</v>
      </c>
      <c r="L18" s="59">
        <v>5</v>
      </c>
      <c r="M18" s="59">
        <v>8</v>
      </c>
      <c r="N18" s="59">
        <v>13</v>
      </c>
      <c r="O18" s="59"/>
      <c r="P18" s="59">
        <v>10</v>
      </c>
      <c r="Q18" s="59">
        <v>7</v>
      </c>
      <c r="R18" s="59">
        <v>18</v>
      </c>
      <c r="S18" s="59">
        <v>7</v>
      </c>
      <c r="T18" s="59">
        <v>9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1:43" s="44" customFormat="1" ht="16.5">
      <c r="A19" s="57" t="s">
        <v>88</v>
      </c>
      <c r="B19" s="58">
        <f>SUM(I19:AQ19)</f>
        <v>99</v>
      </c>
      <c r="C19" s="59">
        <v>33</v>
      </c>
      <c r="D19" s="60">
        <f t="shared" si="27"/>
        <v>3</v>
      </c>
      <c r="E19" s="59">
        <f>COUNT(I19:AQ19)</f>
        <v>9</v>
      </c>
      <c r="F19" s="59"/>
      <c r="G19" s="59">
        <v>1</v>
      </c>
      <c r="H19" s="59"/>
      <c r="I19" s="59">
        <v>3</v>
      </c>
      <c r="J19" s="59">
        <v>10</v>
      </c>
      <c r="K19" s="59"/>
      <c r="L19" s="59">
        <v>12</v>
      </c>
      <c r="M19" s="59">
        <v>9</v>
      </c>
      <c r="N19" s="59"/>
      <c r="O19" s="59"/>
      <c r="P19" s="59">
        <v>13</v>
      </c>
      <c r="Q19" s="59">
        <v>11</v>
      </c>
      <c r="R19" s="59">
        <v>13</v>
      </c>
      <c r="S19" s="59">
        <v>14</v>
      </c>
      <c r="T19" s="59"/>
      <c r="U19" s="59">
        <v>14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s="126" customFormat="1" ht="17.25" thickBot="1">
      <c r="A20" s="124" t="s">
        <v>202</v>
      </c>
      <c r="B20" s="58">
        <f>SUM(I20:AQ20)</f>
        <v>4</v>
      </c>
      <c r="C20" s="59">
        <v>4</v>
      </c>
      <c r="D20" s="60">
        <f t="shared" ref="D20" si="51">B20/C20</f>
        <v>1</v>
      </c>
      <c r="E20" s="59">
        <f>COUNT(I20:AQ20)</f>
        <v>1</v>
      </c>
      <c r="F20" s="59"/>
      <c r="G20" s="59">
        <v>0</v>
      </c>
      <c r="H20" s="125"/>
      <c r="I20" s="125"/>
      <c r="J20" s="125"/>
      <c r="K20" s="125"/>
      <c r="L20" s="125"/>
      <c r="M20" s="125"/>
      <c r="N20" s="125"/>
      <c r="O20" s="125">
        <v>4</v>
      </c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</row>
    <row r="21" spans="1:43" s="45" customFormat="1" ht="17.25" thickTop="1">
      <c r="A21" s="61" t="s">
        <v>61</v>
      </c>
      <c r="B21" s="119">
        <f t="shared" si="31"/>
        <v>138</v>
      </c>
      <c r="C21" s="66">
        <v>24</v>
      </c>
      <c r="D21" s="67">
        <f t="shared" si="27"/>
        <v>5.75</v>
      </c>
      <c r="E21" s="66">
        <f t="shared" si="32"/>
        <v>6</v>
      </c>
      <c r="F21" s="66"/>
      <c r="G21" s="66">
        <v>0</v>
      </c>
      <c r="H21" s="62"/>
      <c r="I21" s="62"/>
      <c r="J21" s="62">
        <v>23</v>
      </c>
      <c r="K21" s="62"/>
      <c r="L21" s="62"/>
      <c r="M21" s="62"/>
      <c r="N21" s="62"/>
      <c r="O21" s="62"/>
      <c r="P21" s="62"/>
      <c r="Q21" s="62">
        <v>19</v>
      </c>
      <c r="R21" s="62">
        <v>20</v>
      </c>
      <c r="S21" s="62">
        <v>38</v>
      </c>
      <c r="T21" s="62">
        <v>10</v>
      </c>
      <c r="U21" s="62">
        <v>28</v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1:43" s="44" customFormat="1" ht="16.5">
      <c r="A22" s="63" t="s">
        <v>61</v>
      </c>
      <c r="B22" s="58">
        <f t="shared" si="31"/>
        <v>318</v>
      </c>
      <c r="C22" s="59">
        <v>46</v>
      </c>
      <c r="D22" s="60">
        <f t="shared" si="27"/>
        <v>6.9130434782608692</v>
      </c>
      <c r="E22" s="59">
        <f t="shared" si="32"/>
        <v>12</v>
      </c>
      <c r="F22" s="59"/>
      <c r="G22" s="59">
        <v>4</v>
      </c>
      <c r="H22" s="64"/>
      <c r="I22" s="64">
        <v>14</v>
      </c>
      <c r="J22" s="64"/>
      <c r="K22" s="64">
        <v>32</v>
      </c>
      <c r="L22" s="64">
        <v>36</v>
      </c>
      <c r="M22" s="64">
        <v>33</v>
      </c>
      <c r="N22" s="64">
        <v>29</v>
      </c>
      <c r="O22" s="64">
        <v>24</v>
      </c>
      <c r="P22" s="64">
        <v>19</v>
      </c>
      <c r="Q22" s="64">
        <v>33</v>
      </c>
      <c r="R22" s="64">
        <v>15</v>
      </c>
      <c r="S22" s="64">
        <v>29</v>
      </c>
      <c r="T22" s="64">
        <v>25</v>
      </c>
      <c r="U22" s="64">
        <v>29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</row>
    <row r="23" spans="1:43" s="44" customFormat="1" ht="17.25" thickBot="1">
      <c r="A23" s="53" t="s">
        <v>71</v>
      </c>
      <c r="B23" s="58">
        <f t="shared" si="31"/>
        <v>299</v>
      </c>
      <c r="C23" s="59">
        <v>43</v>
      </c>
      <c r="D23" s="60">
        <f t="shared" si="27"/>
        <v>6.9534883720930232</v>
      </c>
      <c r="E23" s="59">
        <f t="shared" si="32"/>
        <v>12</v>
      </c>
      <c r="F23" s="59"/>
      <c r="G23" s="59">
        <v>2</v>
      </c>
      <c r="H23" s="64"/>
      <c r="I23" s="64">
        <v>19</v>
      </c>
      <c r="J23" s="64">
        <v>15</v>
      </c>
      <c r="K23" s="64">
        <v>23</v>
      </c>
      <c r="L23" s="64">
        <v>29</v>
      </c>
      <c r="M23" s="64">
        <v>27</v>
      </c>
      <c r="N23" s="64">
        <v>35</v>
      </c>
      <c r="O23" s="64">
        <v>26</v>
      </c>
      <c r="P23" s="64">
        <v>28</v>
      </c>
      <c r="Q23" s="64">
        <v>24</v>
      </c>
      <c r="R23" s="64">
        <v>32</v>
      </c>
      <c r="S23" s="64"/>
      <c r="T23" s="64">
        <v>17</v>
      </c>
      <c r="U23" s="64">
        <v>24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</row>
    <row r="24" spans="1:43" s="52" customFormat="1" ht="13.5" thickTop="1">
      <c r="A24" s="49" t="s">
        <v>81</v>
      </c>
      <c r="B24" s="50">
        <f>SUM(B2:B20)</f>
        <v>749</v>
      </c>
      <c r="C24" s="50">
        <f>SUM(C2:C20)</f>
        <v>439</v>
      </c>
      <c r="D24" s="51">
        <f>(B24+G24)/C24</f>
        <v>1.7243735763097949</v>
      </c>
      <c r="E24" s="50">
        <f>SUM(E2:E20)</f>
        <v>112</v>
      </c>
      <c r="F24" s="50"/>
      <c r="G24" s="50">
        <f>SUM(G2:G20)</f>
        <v>8</v>
      </c>
      <c r="H24" s="50"/>
      <c r="I24" s="50">
        <f>SUM(I2:I20)</f>
        <v>32</v>
      </c>
      <c r="J24" s="50">
        <f t="shared" ref="J24:AQ24" si="52">SUM(J2:J20)</f>
        <v>37</v>
      </c>
      <c r="K24" s="50">
        <f t="shared" si="52"/>
        <v>53</v>
      </c>
      <c r="L24" s="50">
        <f t="shared" si="52"/>
        <v>64</v>
      </c>
      <c r="M24" s="50">
        <f t="shared" si="52"/>
        <v>60</v>
      </c>
      <c r="N24" s="50">
        <f t="shared" si="52"/>
        <v>63</v>
      </c>
      <c r="O24" s="50">
        <f t="shared" si="52"/>
        <v>50</v>
      </c>
      <c r="P24" s="50">
        <f t="shared" si="52"/>
        <v>47</v>
      </c>
      <c r="Q24" s="50">
        <f t="shared" si="52"/>
        <v>76</v>
      </c>
      <c r="R24" s="50">
        <f t="shared" si="52"/>
        <v>67</v>
      </c>
      <c r="S24" s="50">
        <f t="shared" si="52"/>
        <v>67</v>
      </c>
      <c r="T24" s="50">
        <f t="shared" si="52"/>
        <v>52</v>
      </c>
      <c r="U24" s="50">
        <f t="shared" si="52"/>
        <v>81</v>
      </c>
      <c r="V24" s="50">
        <f t="shared" si="52"/>
        <v>0</v>
      </c>
      <c r="W24" s="50">
        <f t="shared" si="52"/>
        <v>0</v>
      </c>
      <c r="X24" s="50">
        <f t="shared" si="52"/>
        <v>0</v>
      </c>
      <c r="Y24" s="50">
        <f t="shared" si="52"/>
        <v>0</v>
      </c>
      <c r="Z24" s="50">
        <f t="shared" si="52"/>
        <v>0</v>
      </c>
      <c r="AA24" s="50">
        <f t="shared" si="52"/>
        <v>0</v>
      </c>
      <c r="AB24" s="50">
        <f t="shared" si="52"/>
        <v>0</v>
      </c>
      <c r="AC24" s="50">
        <f t="shared" si="52"/>
        <v>0</v>
      </c>
      <c r="AD24" s="50">
        <f t="shared" si="52"/>
        <v>0</v>
      </c>
      <c r="AE24" s="50">
        <f t="shared" si="52"/>
        <v>0</v>
      </c>
      <c r="AF24" s="50">
        <f t="shared" si="52"/>
        <v>0</v>
      </c>
      <c r="AG24" s="50">
        <f t="shared" si="52"/>
        <v>0</v>
      </c>
      <c r="AH24" s="50">
        <f t="shared" si="52"/>
        <v>0</v>
      </c>
      <c r="AI24" s="50">
        <f t="shared" si="52"/>
        <v>0</v>
      </c>
      <c r="AJ24" s="50">
        <f t="shared" si="52"/>
        <v>0</v>
      </c>
      <c r="AK24" s="50">
        <f t="shared" si="52"/>
        <v>0</v>
      </c>
      <c r="AL24" s="50">
        <f t="shared" si="52"/>
        <v>0</v>
      </c>
      <c r="AM24" s="50">
        <f t="shared" si="52"/>
        <v>0</v>
      </c>
      <c r="AN24" s="50">
        <f t="shared" si="52"/>
        <v>0</v>
      </c>
      <c r="AO24" s="50">
        <f t="shared" si="52"/>
        <v>0</v>
      </c>
      <c r="AP24" s="50">
        <f t="shared" si="52"/>
        <v>0</v>
      </c>
      <c r="AQ24" s="50">
        <f t="shared" si="52"/>
        <v>0</v>
      </c>
    </row>
    <row r="26" spans="1:43">
      <c r="B26" s="15"/>
    </row>
    <row r="27" spans="1:43">
      <c r="B27" s="15"/>
    </row>
    <row r="28" spans="1:43">
      <c r="B28" s="15"/>
    </row>
  </sheetData>
  <phoneticPr fontId="0" type="noConversion"/>
  <conditionalFormatting sqref="A3:AQ23">
    <cfRule type="expression" dxfId="90" priority="11" stopIfTrue="1">
      <formula>MOD(ROW(),2)=0</formula>
    </cfRule>
  </conditionalFormatting>
  <conditionalFormatting sqref="A2:AQ2">
    <cfRule type="expression" dxfId="89" priority="2" stopIfTrue="1">
      <formula>MOD(ROW(),2)=0</formula>
    </cfRule>
  </conditionalFormatting>
  <conditionalFormatting sqref="B2:G2">
    <cfRule type="expression" dxfId="88" priority="1" stopIfTrue="1">
      <formula>MOD(ROW(),2)=0</formula>
    </cfRule>
  </conditionalFormatting>
  <printOptions gridLines="1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8"/>
  <sheetViews>
    <sheetView topLeftCell="A2" workbookViewId="0">
      <selection activeCell="S22" sqref="S22"/>
    </sheetView>
  </sheetViews>
  <sheetFormatPr baseColWidth="10" defaultColWidth="0" defaultRowHeight="12.75"/>
  <cols>
    <col min="1" max="1" width="10.28515625" style="15" bestFit="1" customWidth="1"/>
    <col min="2" max="2" width="6.28515625" style="16" customWidth="1"/>
    <col min="3" max="3" width="4.7109375" style="16" customWidth="1"/>
    <col min="4" max="4" width="8.42578125" style="16" bestFit="1" customWidth="1"/>
    <col min="5" max="5" width="4.5703125" style="16" customWidth="1"/>
    <col min="6" max="6" width="1.85546875" style="16" customWidth="1"/>
    <col min="7" max="27" width="3.7109375" style="16" customWidth="1"/>
    <col min="28" max="28" width="11.42578125" style="15" hidden="1" customWidth="1"/>
    <col min="29" max="29" width="0" style="15" hidden="1" customWidth="1"/>
    <col min="30" max="30" width="11.42578125" style="15" hidden="1" customWidth="1"/>
    <col min="31" max="41" width="0" style="15" hidden="1" customWidth="1"/>
    <col min="42" max="42" width="11.42578125" style="15" hidden="1" customWidth="1"/>
    <col min="43" max="43" width="0" style="15" hidden="1" customWidth="1"/>
    <col min="44" max="44" width="11.42578125" style="15" hidden="1" customWidth="1"/>
    <col min="45" max="45" width="0" style="15" hidden="1" customWidth="1"/>
    <col min="46" max="46" width="11.42578125" style="15" hidden="1" customWidth="1"/>
    <col min="47" max="16384" width="0" style="15" hidden="1"/>
  </cols>
  <sheetData>
    <row r="1" spans="1:43" s="48" customFormat="1" ht="88.5">
      <c r="A1" s="46"/>
      <c r="B1" s="47" t="s">
        <v>95</v>
      </c>
      <c r="C1" s="47" t="s">
        <v>20</v>
      </c>
      <c r="D1" s="47" t="s">
        <v>96</v>
      </c>
      <c r="E1" s="47" t="s">
        <v>22</v>
      </c>
      <c r="F1" s="47"/>
      <c r="G1" s="47">
        <v>1</v>
      </c>
      <c r="H1" s="47">
        <f t="shared" ref="H1:P1" si="0">G1+1</f>
        <v>2</v>
      </c>
      <c r="I1" s="47">
        <f t="shared" si="0"/>
        <v>3</v>
      </c>
      <c r="J1" s="47">
        <f t="shared" si="0"/>
        <v>4</v>
      </c>
      <c r="K1" s="47">
        <f t="shared" si="0"/>
        <v>5</v>
      </c>
      <c r="L1" s="47">
        <f t="shared" si="0"/>
        <v>6</v>
      </c>
      <c r="M1" s="47">
        <f t="shared" si="0"/>
        <v>7</v>
      </c>
      <c r="N1" s="47">
        <f t="shared" si="0"/>
        <v>8</v>
      </c>
      <c r="O1" s="47">
        <f t="shared" si="0"/>
        <v>9</v>
      </c>
      <c r="P1" s="47">
        <f t="shared" si="0"/>
        <v>10</v>
      </c>
      <c r="Q1" s="47">
        <f t="shared" ref="Q1" si="1">P1+1</f>
        <v>11</v>
      </c>
      <c r="R1" s="47">
        <f t="shared" ref="R1" si="2">Q1+1</f>
        <v>12</v>
      </c>
      <c r="S1" s="47">
        <f t="shared" ref="S1" si="3">R1+1</f>
        <v>13</v>
      </c>
      <c r="T1" s="47">
        <f t="shared" ref="T1" si="4">S1+1</f>
        <v>14</v>
      </c>
      <c r="U1" s="47">
        <f t="shared" ref="U1" si="5">T1+1</f>
        <v>15</v>
      </c>
      <c r="V1" s="47">
        <f t="shared" ref="V1" si="6">U1+1</f>
        <v>16</v>
      </c>
      <c r="W1" s="47">
        <f t="shared" ref="W1" si="7">V1+1</f>
        <v>17</v>
      </c>
      <c r="X1" s="47">
        <f t="shared" ref="X1" si="8">W1+1</f>
        <v>18</v>
      </c>
      <c r="Y1" s="47">
        <f t="shared" ref="Y1" si="9">X1+1</f>
        <v>19</v>
      </c>
      <c r="Z1" s="47">
        <f t="shared" ref="Z1" si="10">Y1+1</f>
        <v>20</v>
      </c>
      <c r="AA1" s="47">
        <f t="shared" ref="AA1" si="11">Z1+1</f>
        <v>21</v>
      </c>
    </row>
    <row r="2" spans="1:43" s="44" customFormat="1" ht="16.5">
      <c r="A2" s="53" t="s">
        <v>248</v>
      </c>
      <c r="B2" s="54">
        <f>SUM(G2:AQ2)</f>
        <v>5</v>
      </c>
      <c r="C2" s="55">
        <f>Tore!C2</f>
        <v>14</v>
      </c>
      <c r="D2" s="56">
        <f t="shared" ref="D2" si="12">B2/C2</f>
        <v>0.35714285714285715</v>
      </c>
      <c r="E2" s="55">
        <f>COUNT(G2:AQ2)</f>
        <v>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>
        <v>2</v>
      </c>
      <c r="Q2" s="55"/>
      <c r="R2" s="55">
        <v>1</v>
      </c>
      <c r="S2" s="55">
        <v>2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s="44" customFormat="1" ht="16.5">
      <c r="A3" s="53" t="s">
        <v>91</v>
      </c>
      <c r="B3" s="54">
        <f>SUM(G3:AQ3)</f>
        <v>20</v>
      </c>
      <c r="C3" s="55">
        <f>Tore!C3</f>
        <v>20</v>
      </c>
      <c r="D3" s="56">
        <f t="shared" ref="D3:D19" si="13">B3/C3</f>
        <v>1</v>
      </c>
      <c r="E3" s="55">
        <f>COUNT(G3:AQ3)</f>
        <v>6</v>
      </c>
      <c r="F3" s="55"/>
      <c r="G3" s="55">
        <v>3</v>
      </c>
      <c r="H3" s="55">
        <v>3</v>
      </c>
      <c r="I3" s="55">
        <v>3</v>
      </c>
      <c r="J3" s="55"/>
      <c r="K3" s="55"/>
      <c r="L3" s="55">
        <v>2</v>
      </c>
      <c r="M3" s="55">
        <v>6</v>
      </c>
      <c r="N3" s="55"/>
      <c r="O3" s="55"/>
      <c r="P3" s="55"/>
      <c r="Q3" s="55"/>
      <c r="R3" s="55">
        <v>3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44" customFormat="1" ht="16.5">
      <c r="A4" s="53" t="s">
        <v>151</v>
      </c>
      <c r="B4" s="54">
        <f>SUM(G4:AQ4)</f>
        <v>41</v>
      </c>
      <c r="C4" s="55">
        <f>Tore!C4</f>
        <v>36</v>
      </c>
      <c r="D4" s="56">
        <f t="shared" ref="D4" si="14">B4/C4</f>
        <v>1.1388888888888888</v>
      </c>
      <c r="E4" s="55">
        <f>COUNT(G4:AQ4)</f>
        <v>8</v>
      </c>
      <c r="F4" s="55"/>
      <c r="G4" s="55"/>
      <c r="H4" s="55"/>
      <c r="I4" s="55"/>
      <c r="J4" s="55">
        <v>2</v>
      </c>
      <c r="K4" s="55">
        <v>2</v>
      </c>
      <c r="L4" s="55">
        <v>7</v>
      </c>
      <c r="M4" s="55">
        <v>5</v>
      </c>
      <c r="N4" s="55"/>
      <c r="O4" s="55">
        <v>5</v>
      </c>
      <c r="P4" s="55"/>
      <c r="Q4" s="55">
        <v>4</v>
      </c>
      <c r="R4" s="55">
        <v>8</v>
      </c>
      <c r="S4" s="55">
        <v>8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s="44" customFormat="1" ht="16.5">
      <c r="A5" s="53" t="s">
        <v>162</v>
      </c>
      <c r="B5" s="54">
        <f>SUM(G5:AQ5)</f>
        <v>10</v>
      </c>
      <c r="C5" s="55">
        <f>Tore!C5</f>
        <v>9</v>
      </c>
      <c r="D5" s="56">
        <f t="shared" ref="D5" si="15">B5/C5</f>
        <v>1.1111111111111112</v>
      </c>
      <c r="E5" s="55">
        <f>COUNT(G5:AQ5)</f>
        <v>3</v>
      </c>
      <c r="F5" s="55"/>
      <c r="G5" s="55"/>
      <c r="H5" s="55"/>
      <c r="I5" s="55"/>
      <c r="J5" s="55"/>
      <c r="K5" s="55">
        <v>5</v>
      </c>
      <c r="L5" s="55">
        <v>3</v>
      </c>
      <c r="M5" s="55">
        <v>2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44" customFormat="1" ht="16.5">
      <c r="A6" s="53" t="s">
        <v>105</v>
      </c>
      <c r="B6" s="54">
        <f t="shared" ref="B6:B23" si="16">SUM(G6:AQ6)</f>
        <v>12</v>
      </c>
      <c r="C6" s="55">
        <f>Tore!C6</f>
        <v>22</v>
      </c>
      <c r="D6" s="56">
        <f t="shared" si="13"/>
        <v>0.54545454545454541</v>
      </c>
      <c r="E6" s="55">
        <f t="shared" ref="E6:E23" si="17">COUNT(G6:AQ6)</f>
        <v>6</v>
      </c>
      <c r="F6" s="55"/>
      <c r="G6" s="55">
        <v>0</v>
      </c>
      <c r="H6" s="55"/>
      <c r="I6" s="55"/>
      <c r="J6" s="55">
        <v>1</v>
      </c>
      <c r="K6" s="55"/>
      <c r="L6" s="55"/>
      <c r="M6" s="55">
        <v>0</v>
      </c>
      <c r="N6" s="55"/>
      <c r="O6" s="55">
        <v>5</v>
      </c>
      <c r="P6" s="55">
        <v>1</v>
      </c>
      <c r="Q6" s="55">
        <v>5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44" customFormat="1" ht="16.5">
      <c r="A7" s="53" t="s">
        <v>76</v>
      </c>
      <c r="B7" s="54">
        <f t="shared" si="16"/>
        <v>18</v>
      </c>
      <c r="C7" s="55">
        <f>Tore!C7</f>
        <v>24</v>
      </c>
      <c r="D7" s="56">
        <f t="shared" si="13"/>
        <v>0.75</v>
      </c>
      <c r="E7" s="55">
        <f t="shared" si="17"/>
        <v>6</v>
      </c>
      <c r="F7" s="55"/>
      <c r="G7" s="55">
        <v>3</v>
      </c>
      <c r="H7" s="55"/>
      <c r="I7" s="55"/>
      <c r="J7" s="55"/>
      <c r="K7" s="55"/>
      <c r="L7" s="55"/>
      <c r="M7" s="55"/>
      <c r="N7" s="55">
        <v>3</v>
      </c>
      <c r="O7" s="55">
        <v>3</v>
      </c>
      <c r="P7" s="55"/>
      <c r="Q7" s="55">
        <v>1</v>
      </c>
      <c r="R7" s="55">
        <v>3</v>
      </c>
      <c r="S7" s="55">
        <v>5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44" customFormat="1" ht="16.5">
      <c r="A8" s="53" t="s">
        <v>127</v>
      </c>
      <c r="B8" s="54">
        <f t="shared" ref="B8" si="18">SUM(G8:AQ8)</f>
        <v>16</v>
      </c>
      <c r="C8" s="55">
        <f>Tore!C8</f>
        <v>31</v>
      </c>
      <c r="D8" s="56">
        <f t="shared" ref="D8" si="19">B8/C8</f>
        <v>0.5161290322580645</v>
      </c>
      <c r="E8" s="55">
        <f t="shared" ref="E8" si="20">COUNT(G8:AQ8)</f>
        <v>8</v>
      </c>
      <c r="F8" s="55"/>
      <c r="G8" s="55"/>
      <c r="H8" s="55">
        <v>2</v>
      </c>
      <c r="I8" s="55">
        <v>3</v>
      </c>
      <c r="J8" s="55">
        <v>4</v>
      </c>
      <c r="K8" s="55">
        <v>4</v>
      </c>
      <c r="L8" s="55">
        <v>2</v>
      </c>
      <c r="M8" s="55">
        <v>0</v>
      </c>
      <c r="N8" s="55"/>
      <c r="O8" s="55"/>
      <c r="P8" s="55"/>
      <c r="Q8" s="55"/>
      <c r="R8" s="55">
        <v>1</v>
      </c>
      <c r="S8" s="55">
        <v>0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s="44" customFormat="1" ht="16.5">
      <c r="A9" s="53" t="s">
        <v>232</v>
      </c>
      <c r="B9" s="54">
        <f t="shared" ref="B9" si="21">SUM(G9:AQ9)</f>
        <v>8</v>
      </c>
      <c r="C9" s="55">
        <f>Tore!C9</f>
        <v>16</v>
      </c>
      <c r="D9" s="56">
        <f t="shared" ref="D9" si="22">B9/C9</f>
        <v>0.5</v>
      </c>
      <c r="E9" s="55">
        <f t="shared" ref="E9" si="23">COUNT(G9:AQ9)</f>
        <v>3</v>
      </c>
      <c r="F9" s="55"/>
      <c r="G9" s="55"/>
      <c r="H9" s="55"/>
      <c r="I9" s="55"/>
      <c r="J9" s="55"/>
      <c r="K9" s="55"/>
      <c r="L9" s="55"/>
      <c r="M9" s="55"/>
      <c r="N9" s="55"/>
      <c r="O9" s="55">
        <v>3</v>
      </c>
      <c r="P9" s="55">
        <v>3</v>
      </c>
      <c r="Q9" s="55"/>
      <c r="R9" s="55"/>
      <c r="S9" s="55">
        <v>2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44" customFormat="1" ht="16.5">
      <c r="A10" s="53" t="s">
        <v>77</v>
      </c>
      <c r="B10" s="54">
        <f t="shared" si="16"/>
        <v>32</v>
      </c>
      <c r="C10" s="55">
        <f>Tore!C10</f>
        <v>31</v>
      </c>
      <c r="D10" s="56">
        <f t="shared" si="13"/>
        <v>1.032258064516129</v>
      </c>
      <c r="E10" s="55">
        <f t="shared" si="17"/>
        <v>8</v>
      </c>
      <c r="F10" s="55"/>
      <c r="G10" s="55">
        <v>3</v>
      </c>
      <c r="H10" s="55"/>
      <c r="I10" s="55">
        <v>5</v>
      </c>
      <c r="J10" s="55"/>
      <c r="K10" s="55"/>
      <c r="L10" s="55">
        <v>3</v>
      </c>
      <c r="M10" s="55">
        <v>3</v>
      </c>
      <c r="N10" s="55">
        <v>7</v>
      </c>
      <c r="O10" s="55"/>
      <c r="P10" s="55"/>
      <c r="Q10" s="55">
        <v>2</v>
      </c>
      <c r="R10" s="55">
        <v>3</v>
      </c>
      <c r="S10" s="55">
        <v>6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44" customFormat="1" ht="16.5">
      <c r="A11" s="53" t="s">
        <v>272</v>
      </c>
      <c r="B11" s="54">
        <f t="shared" ref="B11" si="24">SUM(G11:AQ11)</f>
        <v>1</v>
      </c>
      <c r="C11" s="55">
        <f>Tore!C11</f>
        <v>3</v>
      </c>
      <c r="D11" s="56">
        <f t="shared" ref="D11" si="25">B11/C11</f>
        <v>0.33333333333333331</v>
      </c>
      <c r="E11" s="55">
        <f t="shared" ref="E11" si="26">COUNT(G11:AQ11)</f>
        <v>1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>
        <v>1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3" s="44" customFormat="1" ht="16.5">
      <c r="A12" s="53" t="s">
        <v>142</v>
      </c>
      <c r="B12" s="54">
        <f t="shared" ref="B12" si="27">SUM(G12:AQ12)</f>
        <v>14</v>
      </c>
      <c r="C12" s="55">
        <f>Tore!C12</f>
        <v>29</v>
      </c>
      <c r="D12" s="56">
        <f t="shared" ref="D12" si="28">B12/C12</f>
        <v>0.48275862068965519</v>
      </c>
      <c r="E12" s="55">
        <f t="shared" ref="E12" si="29">COUNT(G12:AQ12)</f>
        <v>7</v>
      </c>
      <c r="F12" s="55"/>
      <c r="G12" s="55"/>
      <c r="H12" s="55"/>
      <c r="I12" s="55">
        <v>0</v>
      </c>
      <c r="J12" s="55"/>
      <c r="K12" s="55">
        <v>1</v>
      </c>
      <c r="L12" s="55">
        <v>3</v>
      </c>
      <c r="M12" s="55"/>
      <c r="N12" s="55">
        <v>2</v>
      </c>
      <c r="O12" s="55">
        <v>1</v>
      </c>
      <c r="P12" s="55">
        <v>4</v>
      </c>
      <c r="Q12" s="55"/>
      <c r="R12" s="55"/>
      <c r="S12" s="55">
        <v>3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</row>
    <row r="13" spans="1:43" s="44" customFormat="1" ht="16.5">
      <c r="A13" s="53" t="s">
        <v>80</v>
      </c>
      <c r="B13" s="54">
        <f t="shared" si="16"/>
        <v>21</v>
      </c>
      <c r="C13" s="55">
        <f>Tore!C13</f>
        <v>35</v>
      </c>
      <c r="D13" s="56">
        <f t="shared" si="13"/>
        <v>0.6</v>
      </c>
      <c r="E13" s="55">
        <f t="shared" si="17"/>
        <v>9</v>
      </c>
      <c r="F13" s="55"/>
      <c r="G13" s="55">
        <v>2</v>
      </c>
      <c r="H13" s="55"/>
      <c r="I13" s="55">
        <v>2</v>
      </c>
      <c r="J13" s="55">
        <v>4</v>
      </c>
      <c r="K13" s="55"/>
      <c r="L13" s="55">
        <v>2</v>
      </c>
      <c r="M13" s="55"/>
      <c r="N13" s="55"/>
      <c r="O13" s="55">
        <v>1</v>
      </c>
      <c r="P13" s="55">
        <v>2</v>
      </c>
      <c r="Q13" s="55">
        <v>1</v>
      </c>
      <c r="R13" s="55">
        <v>3</v>
      </c>
      <c r="S13" s="55">
        <v>4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43" s="44" customFormat="1" ht="16.5">
      <c r="A14" s="53" t="s">
        <v>75</v>
      </c>
      <c r="B14" s="54">
        <f t="shared" si="16"/>
        <v>26</v>
      </c>
      <c r="C14" s="55">
        <f>Tore!C14</f>
        <v>44</v>
      </c>
      <c r="D14" s="56">
        <f t="shared" si="13"/>
        <v>0.59090909090909094</v>
      </c>
      <c r="E14" s="55">
        <f t="shared" si="17"/>
        <v>11</v>
      </c>
      <c r="F14" s="55"/>
      <c r="G14" s="55">
        <v>2</v>
      </c>
      <c r="H14" s="55">
        <v>0</v>
      </c>
      <c r="I14" s="55">
        <v>2</v>
      </c>
      <c r="J14" s="55">
        <v>1</v>
      </c>
      <c r="K14" s="55">
        <v>2</v>
      </c>
      <c r="L14" s="55"/>
      <c r="M14" s="55">
        <v>1</v>
      </c>
      <c r="N14" s="55"/>
      <c r="O14" s="55">
        <v>3</v>
      </c>
      <c r="P14" s="55">
        <v>5</v>
      </c>
      <c r="Q14" s="55">
        <v>2</v>
      </c>
      <c r="R14" s="55">
        <v>6</v>
      </c>
      <c r="S14" s="55">
        <v>2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</row>
    <row r="15" spans="1:43" s="44" customFormat="1" ht="16.5">
      <c r="A15" s="53" t="s">
        <v>259</v>
      </c>
      <c r="B15" s="54">
        <f t="shared" ref="B15:B16" si="30">SUM(G15:AQ15)</f>
        <v>2</v>
      </c>
      <c r="C15" s="55">
        <f>Tore!C15</f>
        <v>6</v>
      </c>
      <c r="D15" s="56">
        <f t="shared" ref="D15:D16" si="31">B15/C15</f>
        <v>0.33333333333333331</v>
      </c>
      <c r="E15" s="55">
        <f t="shared" ref="E15:E16" si="32">COUNT(G15:AQ15)</f>
        <v>1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v>2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</row>
    <row r="16" spans="1:43" s="44" customFormat="1" ht="16.5">
      <c r="A16" s="53" t="s">
        <v>289</v>
      </c>
      <c r="B16" s="54">
        <f t="shared" si="30"/>
        <v>2</v>
      </c>
      <c r="C16" s="55">
        <f>Tore!C16</f>
        <v>4</v>
      </c>
      <c r="D16" s="56">
        <f t="shared" si="31"/>
        <v>0.5</v>
      </c>
      <c r="E16" s="55">
        <f t="shared" si="32"/>
        <v>1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>
        <v>2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</row>
    <row r="17" spans="1:43" s="44" customFormat="1" ht="16.5">
      <c r="A17" s="53" t="s">
        <v>64</v>
      </c>
      <c r="B17" s="54">
        <f t="shared" si="16"/>
        <v>61</v>
      </c>
      <c r="C17" s="55">
        <f>Tore!C17</f>
        <v>40</v>
      </c>
      <c r="D17" s="56">
        <f t="shared" si="13"/>
        <v>1.5249999999999999</v>
      </c>
      <c r="E17" s="55">
        <f t="shared" si="17"/>
        <v>11</v>
      </c>
      <c r="F17" s="55"/>
      <c r="G17" s="55">
        <v>2</v>
      </c>
      <c r="H17" s="55">
        <v>9</v>
      </c>
      <c r="I17" s="55">
        <v>7</v>
      </c>
      <c r="J17" s="55">
        <v>8</v>
      </c>
      <c r="K17" s="55"/>
      <c r="L17" s="55">
        <v>8</v>
      </c>
      <c r="M17" s="55">
        <v>7</v>
      </c>
      <c r="N17" s="55">
        <v>0</v>
      </c>
      <c r="O17" s="55">
        <v>7</v>
      </c>
      <c r="P17" s="55">
        <v>5</v>
      </c>
      <c r="Q17" s="55"/>
      <c r="R17" s="55">
        <v>3</v>
      </c>
      <c r="S17" s="55">
        <v>5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</row>
    <row r="18" spans="1:43" s="44" customFormat="1" ht="16.5">
      <c r="A18" s="57" t="s">
        <v>63</v>
      </c>
      <c r="B18" s="54">
        <f t="shared" ref="B18" si="33">SUM(G18:AQ18)</f>
        <v>43</v>
      </c>
      <c r="C18" s="55">
        <f>Tore!C18</f>
        <v>38</v>
      </c>
      <c r="D18" s="56">
        <f t="shared" ref="D18" si="34">B18/C18</f>
        <v>1.131578947368421</v>
      </c>
      <c r="E18" s="55">
        <f t="shared" ref="E18" si="35">COUNT(G18:AQ18)</f>
        <v>10</v>
      </c>
      <c r="F18" s="55"/>
      <c r="G18" s="55"/>
      <c r="H18" s="59">
        <v>2</v>
      </c>
      <c r="I18" s="59">
        <v>6</v>
      </c>
      <c r="J18" s="59">
        <v>3</v>
      </c>
      <c r="K18" s="59">
        <v>0</v>
      </c>
      <c r="L18" s="59">
        <v>6</v>
      </c>
      <c r="M18" s="59"/>
      <c r="N18" s="59">
        <v>4</v>
      </c>
      <c r="O18" s="59">
        <v>7</v>
      </c>
      <c r="P18" s="59">
        <v>7</v>
      </c>
      <c r="Q18" s="59">
        <v>6</v>
      </c>
      <c r="R18" s="59">
        <v>2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1:43" s="44" customFormat="1" ht="16.5">
      <c r="A19" s="57" t="s">
        <v>88</v>
      </c>
      <c r="B19" s="58">
        <f t="shared" si="16"/>
        <v>51</v>
      </c>
      <c r="C19" s="59">
        <f>Tore!C19</f>
        <v>33</v>
      </c>
      <c r="D19" s="60">
        <f t="shared" si="13"/>
        <v>1.5454545454545454</v>
      </c>
      <c r="E19" s="59">
        <f t="shared" si="17"/>
        <v>9</v>
      </c>
      <c r="F19" s="59"/>
      <c r="G19" s="59">
        <v>6</v>
      </c>
      <c r="H19" s="59">
        <v>6</v>
      </c>
      <c r="I19" s="59"/>
      <c r="J19" s="59">
        <v>10</v>
      </c>
      <c r="K19" s="59">
        <v>4</v>
      </c>
      <c r="L19" s="59"/>
      <c r="M19" s="59"/>
      <c r="N19" s="59">
        <v>10</v>
      </c>
      <c r="O19" s="59">
        <v>1</v>
      </c>
      <c r="P19" s="59">
        <v>9</v>
      </c>
      <c r="Q19" s="59">
        <v>3</v>
      </c>
      <c r="R19" s="59"/>
      <c r="S19" s="59">
        <v>2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s="126" customFormat="1" ht="17.25" thickBot="1">
      <c r="A20" s="124" t="s">
        <v>202</v>
      </c>
      <c r="B20" s="58">
        <f t="shared" ref="B20" si="36">SUM(G20:AQ20)</f>
        <v>1</v>
      </c>
      <c r="C20" s="59">
        <f>Tore!C20</f>
        <v>4</v>
      </c>
      <c r="D20" s="60">
        <f t="shared" ref="D20" si="37">B20/C20</f>
        <v>0.25</v>
      </c>
      <c r="E20" s="59">
        <f t="shared" ref="E20" si="38">COUNT(G20:AQ20)</f>
        <v>1</v>
      </c>
      <c r="F20" s="125"/>
      <c r="G20" s="125"/>
      <c r="H20" s="125"/>
      <c r="I20" s="125"/>
      <c r="J20" s="125"/>
      <c r="K20" s="125"/>
      <c r="L20" s="125"/>
      <c r="M20" s="125">
        <v>1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</row>
    <row r="21" spans="1:43" s="45" customFormat="1" ht="17.25" thickTop="1">
      <c r="A21" s="61" t="s">
        <v>61</v>
      </c>
      <c r="B21" s="119">
        <f t="shared" si="16"/>
        <v>60</v>
      </c>
      <c r="C21" s="62">
        <f>Tore!C21</f>
        <v>24</v>
      </c>
      <c r="D21" s="121">
        <f t="shared" ref="D21:D23" si="39">B21/C21</f>
        <v>2.5</v>
      </c>
      <c r="E21" s="62">
        <f t="shared" si="17"/>
        <v>6</v>
      </c>
      <c r="F21" s="66"/>
      <c r="G21" s="62"/>
      <c r="H21" s="62">
        <v>12</v>
      </c>
      <c r="I21" s="62"/>
      <c r="J21" s="62"/>
      <c r="K21" s="62"/>
      <c r="L21" s="62"/>
      <c r="M21" s="62"/>
      <c r="N21" s="62"/>
      <c r="O21" s="62">
        <v>6</v>
      </c>
      <c r="P21" s="62">
        <v>8</v>
      </c>
      <c r="Q21" s="62">
        <v>12</v>
      </c>
      <c r="R21" s="62">
        <v>7</v>
      </c>
      <c r="S21" s="62">
        <v>15</v>
      </c>
      <c r="T21" s="62"/>
      <c r="U21" s="62"/>
      <c r="V21" s="62"/>
      <c r="W21" s="62"/>
      <c r="X21" s="62"/>
      <c r="Y21" s="62"/>
      <c r="Z21" s="62"/>
      <c r="AA21" s="62"/>
    </row>
    <row r="22" spans="1:43" s="44" customFormat="1" ht="16.5">
      <c r="A22" s="63" t="s">
        <v>61</v>
      </c>
      <c r="B22" s="54">
        <f t="shared" si="16"/>
        <v>152</v>
      </c>
      <c r="C22" s="55">
        <f>Tore!C22</f>
        <v>46</v>
      </c>
      <c r="D22" s="60">
        <f t="shared" si="39"/>
        <v>3.3043478260869565</v>
      </c>
      <c r="E22" s="55">
        <f t="shared" si="17"/>
        <v>12</v>
      </c>
      <c r="F22" s="59"/>
      <c r="G22" s="64">
        <v>7</v>
      </c>
      <c r="H22" s="64"/>
      <c r="I22" s="64">
        <v>15</v>
      </c>
      <c r="J22" s="64">
        <v>17</v>
      </c>
      <c r="K22" s="64">
        <v>8</v>
      </c>
      <c r="L22" s="64">
        <v>13</v>
      </c>
      <c r="M22" s="64">
        <v>13</v>
      </c>
      <c r="N22" s="64">
        <v>7</v>
      </c>
      <c r="O22" s="64">
        <v>16</v>
      </c>
      <c r="P22" s="64">
        <v>10</v>
      </c>
      <c r="Q22" s="64">
        <v>13</v>
      </c>
      <c r="R22" s="64">
        <v>17</v>
      </c>
      <c r="S22" s="64">
        <v>16</v>
      </c>
      <c r="T22" s="64"/>
      <c r="U22" s="64"/>
      <c r="V22" s="64"/>
      <c r="W22" s="64"/>
      <c r="X22" s="64"/>
      <c r="Y22" s="64"/>
      <c r="Z22" s="64"/>
      <c r="AA22" s="64"/>
    </row>
    <row r="23" spans="1:43" s="44" customFormat="1" ht="17.25" thickBot="1">
      <c r="A23" s="53" t="s">
        <v>71</v>
      </c>
      <c r="B23" s="54">
        <f t="shared" si="16"/>
        <v>167</v>
      </c>
      <c r="C23" s="55">
        <f>Tore!C23</f>
        <v>43</v>
      </c>
      <c r="D23" s="60">
        <f t="shared" si="39"/>
        <v>3.8837209302325579</v>
      </c>
      <c r="E23" s="55">
        <f t="shared" si="17"/>
        <v>12</v>
      </c>
      <c r="F23" s="59"/>
      <c r="G23" s="64">
        <v>14</v>
      </c>
      <c r="H23" s="64">
        <v>10</v>
      </c>
      <c r="I23" s="64">
        <v>13</v>
      </c>
      <c r="J23" s="64">
        <v>15</v>
      </c>
      <c r="K23" s="64">
        <v>10</v>
      </c>
      <c r="L23" s="64">
        <v>20</v>
      </c>
      <c r="M23" s="64">
        <v>11</v>
      </c>
      <c r="N23" s="64">
        <v>19</v>
      </c>
      <c r="O23" s="64">
        <v>14</v>
      </c>
      <c r="P23" s="64">
        <v>19</v>
      </c>
      <c r="Q23" s="64"/>
      <c r="R23" s="64">
        <v>9</v>
      </c>
      <c r="S23" s="64">
        <v>13</v>
      </c>
      <c r="T23" s="64"/>
      <c r="U23" s="64"/>
      <c r="V23" s="64"/>
      <c r="W23" s="64"/>
      <c r="X23" s="64"/>
      <c r="Y23" s="64"/>
      <c r="Z23" s="64"/>
      <c r="AA23" s="64"/>
    </row>
    <row r="24" spans="1:43" s="52" customFormat="1" ht="13.5" thickTop="1">
      <c r="A24" s="49" t="s">
        <v>81</v>
      </c>
      <c r="B24" s="50">
        <f>SUM(B2:B20)</f>
        <v>384</v>
      </c>
      <c r="C24" s="50">
        <f>SUM(C2:C20)</f>
        <v>439</v>
      </c>
      <c r="D24" s="51">
        <f>B24/C24</f>
        <v>0.87471526195899774</v>
      </c>
      <c r="E24" s="50">
        <f>SUM(E2:E20)</f>
        <v>112</v>
      </c>
      <c r="F24" s="50"/>
      <c r="G24" s="50">
        <f>SUM(G2:G20)</f>
        <v>21</v>
      </c>
      <c r="H24" s="50">
        <f t="shared" ref="G24:AA24" si="40">SUM(H2:H20)</f>
        <v>22</v>
      </c>
      <c r="I24" s="50">
        <f t="shared" si="40"/>
        <v>28</v>
      </c>
      <c r="J24" s="50">
        <f t="shared" si="40"/>
        <v>33</v>
      </c>
      <c r="K24" s="50">
        <f t="shared" si="40"/>
        <v>18</v>
      </c>
      <c r="L24" s="50">
        <f t="shared" si="40"/>
        <v>36</v>
      </c>
      <c r="M24" s="50">
        <f t="shared" si="40"/>
        <v>25</v>
      </c>
      <c r="N24" s="50">
        <f t="shared" si="40"/>
        <v>26</v>
      </c>
      <c r="O24" s="50">
        <f t="shared" si="40"/>
        <v>36</v>
      </c>
      <c r="P24" s="50">
        <f t="shared" si="40"/>
        <v>38</v>
      </c>
      <c r="Q24" s="50">
        <f t="shared" si="40"/>
        <v>25</v>
      </c>
      <c r="R24" s="50">
        <f t="shared" si="40"/>
        <v>33</v>
      </c>
      <c r="S24" s="50">
        <f>SUM(S2:S23)</f>
        <v>87</v>
      </c>
      <c r="T24" s="50">
        <f t="shared" si="40"/>
        <v>0</v>
      </c>
      <c r="U24" s="50">
        <f t="shared" si="40"/>
        <v>0</v>
      </c>
      <c r="V24" s="50">
        <f t="shared" si="40"/>
        <v>0</v>
      </c>
      <c r="W24" s="50">
        <f t="shared" si="40"/>
        <v>0</v>
      </c>
      <c r="X24" s="50">
        <f t="shared" si="40"/>
        <v>0</v>
      </c>
      <c r="Y24" s="50">
        <f t="shared" si="40"/>
        <v>0</v>
      </c>
      <c r="Z24" s="50">
        <f t="shared" si="40"/>
        <v>0</v>
      </c>
      <c r="AA24" s="50">
        <f t="shared" si="40"/>
        <v>0</v>
      </c>
    </row>
    <row r="26" spans="1:43">
      <c r="B26" s="15"/>
    </row>
    <row r="27" spans="1:43">
      <c r="B27" s="15"/>
    </row>
    <row r="28" spans="1:43">
      <c r="B28" s="15"/>
    </row>
  </sheetData>
  <conditionalFormatting sqref="A21:AA23 E6:E23 B6:C23 A3:AQ20">
    <cfRule type="expression" dxfId="87" priority="6" stopIfTrue="1">
      <formula>MOD(ROW(),2)=0</formula>
    </cfRule>
  </conditionalFormatting>
  <conditionalFormatting sqref="A2:AQ2">
    <cfRule type="expression" dxfId="86" priority="2" stopIfTrue="1">
      <formula>MOD(ROW(),2)=0</formula>
    </cfRule>
  </conditionalFormatting>
  <conditionalFormatting sqref="B2:E2">
    <cfRule type="expression" dxfId="85" priority="1" stopIfTrue="1">
      <formula>MOD(ROW(),2)=0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N15" sqref="N15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N20" sqref="N20"/>
    </sheetView>
  </sheetViews>
  <sheetFormatPr baseColWidth="10" defaultRowHeight="12.75"/>
  <sheetData/>
  <phoneticPr fontId="0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C2" sqref="C2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Übersicht</vt:lpstr>
      <vt:lpstr>Spieltage</vt:lpstr>
      <vt:lpstr>Siege</vt:lpstr>
      <vt:lpstr>Scorer</vt:lpstr>
      <vt:lpstr>Tore</vt:lpstr>
      <vt:lpstr>Assists</vt:lpstr>
      <vt:lpstr>Scorerpunkteverteilung (Diagr)</vt:lpstr>
      <vt:lpstr>Torverteilung (Diagr)</vt:lpstr>
      <vt:lpstr>Assistsverteilung (Diagr)</vt:lpstr>
      <vt:lpstr>Sonstiges</vt:lpstr>
      <vt:lpstr>Stürze (Diagramm)</vt:lpstr>
      <vt:lpstr>Rekorde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Soeren Ohl</dc:creator>
  <cp:lastModifiedBy>sohl</cp:lastModifiedBy>
  <cp:lastPrinted>2008-08-27T10:25:20Z</cp:lastPrinted>
  <dcterms:created xsi:type="dcterms:W3CDTF">2003-07-14T10:48:16Z</dcterms:created>
  <dcterms:modified xsi:type="dcterms:W3CDTF">2015-02-20T14:39:40Z</dcterms:modified>
</cp:coreProperties>
</file>